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ra\Downloads\"/>
    </mc:Choice>
  </mc:AlternateContent>
  <xr:revisionPtr revIDLastSave="0" documentId="13_ncr:1_{2D406923-5B17-45CC-9CB2-1F7439720BDB}" xr6:coauthVersionLast="45" xr6:coauthVersionMax="45" xr10:uidLastSave="{00000000-0000-0000-0000-000000000000}"/>
  <bookViews>
    <workbookView xWindow="-120" yWindow="-120" windowWidth="20730" windowHeight="11160" activeTab="6" xr2:uid="{00000000-000D-0000-FFFF-FFFF00000000}"/>
  </bookViews>
  <sheets>
    <sheet name="PRA VI" sheetId="1" r:id="rId1"/>
    <sheet name="NI MA" sheetId="2" r:id="rId2"/>
    <sheet name="MA VI" sheetId="3" r:id="rId3"/>
    <sheet name="प्र वि" sheetId="4" r:id="rId4"/>
    <sheet name="नि मा वि" sheetId="5" r:id="rId5"/>
    <sheet name="मा वि" sheetId="6" r:id="rId6"/>
    <sheet name="शिक्षक हिसाब विवरण" sheetId="7" r:id="rId7"/>
    <sheet name="Sheet1" sheetId="8" r:id="rId8"/>
    <sheet name="Sheet2" sheetId="9" r:id="rId9"/>
  </sheets>
  <definedNames>
    <definedName name="_xlnm.Print_Titles" localSheetId="2">'MA VI'!$2:$2</definedName>
    <definedName name="_xlnm.Print_Titles" localSheetId="1">'NI MA'!$1:$2</definedName>
    <definedName name="_xlnm.Print_Titles" localSheetId="0">'PRA VI'!$1:$2</definedName>
    <definedName name="_xlnm.Print_Titles" localSheetId="6">'शिक्षक हिसाब विवरण'!$1:$6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7" l="1"/>
  <c r="D37" i="7" l="1"/>
  <c r="D35" i="7"/>
  <c r="D34" i="7"/>
  <c r="D31" i="7"/>
  <c r="D26" i="7"/>
  <c r="D24" i="7"/>
  <c r="D17" i="7"/>
  <c r="D16" i="7"/>
  <c r="D15" i="7"/>
  <c r="D14" i="7"/>
  <c r="D10" i="7"/>
  <c r="D11" i="7"/>
  <c r="D7" i="7"/>
  <c r="K8" i="7" l="1"/>
  <c r="O8" i="7" s="1"/>
  <c r="K9" i="7"/>
  <c r="O9" i="7" s="1"/>
  <c r="K10" i="7"/>
  <c r="O10" i="7" s="1"/>
  <c r="K11" i="7"/>
  <c r="O11" i="7" s="1"/>
  <c r="K12" i="7"/>
  <c r="O12" i="7" s="1"/>
  <c r="K13" i="7"/>
  <c r="O13" i="7" s="1"/>
  <c r="K14" i="7"/>
  <c r="O14" i="7" s="1"/>
  <c r="K15" i="7"/>
  <c r="O15" i="7" s="1"/>
  <c r="K16" i="7"/>
  <c r="O16" i="7" s="1"/>
  <c r="K17" i="7"/>
  <c r="O17" i="7" s="1"/>
  <c r="K18" i="7"/>
  <c r="O18" i="7" s="1"/>
  <c r="K19" i="7"/>
  <c r="O19" i="7" s="1"/>
  <c r="K20" i="7"/>
  <c r="O20" i="7" s="1"/>
  <c r="K21" i="7"/>
  <c r="O21" i="7" s="1"/>
  <c r="K22" i="7"/>
  <c r="O22" i="7" s="1"/>
  <c r="K23" i="7"/>
  <c r="O23" i="7" s="1"/>
  <c r="K24" i="7"/>
  <c r="O24" i="7" s="1"/>
  <c r="K25" i="7"/>
  <c r="O25" i="7" s="1"/>
  <c r="K26" i="7"/>
  <c r="O26" i="7" s="1"/>
  <c r="K27" i="7"/>
  <c r="O27" i="7" s="1"/>
  <c r="K28" i="7"/>
  <c r="O28" i="7" s="1"/>
  <c r="K29" i="7"/>
  <c r="O29" i="7" s="1"/>
  <c r="K30" i="7"/>
  <c r="O30" i="7" s="1"/>
  <c r="K31" i="7"/>
  <c r="O31" i="7" s="1"/>
  <c r="K32" i="7"/>
  <c r="O32" i="7" s="1"/>
  <c r="K33" i="7"/>
  <c r="O33" i="7" s="1"/>
  <c r="K34" i="7"/>
  <c r="O34" i="7" s="1"/>
  <c r="K35" i="7"/>
  <c r="O35" i="7" s="1"/>
  <c r="K36" i="7"/>
  <c r="O36" i="7" s="1"/>
  <c r="K37" i="7"/>
  <c r="O37" i="7" s="1"/>
  <c r="K38" i="7"/>
  <c r="O38" i="7" s="1"/>
  <c r="K39" i="7"/>
  <c r="O39" i="7" s="1"/>
  <c r="K7" i="7"/>
  <c r="O7" i="7" s="1"/>
  <c r="J4" i="8" l="1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" i="8"/>
  <c r="J36" i="8" s="1"/>
  <c r="P4" i="4" l="1"/>
  <c r="P5" i="4"/>
  <c r="P6" i="4"/>
  <c r="P7" i="4"/>
  <c r="P8" i="4"/>
  <c r="P9" i="4"/>
  <c r="P10" i="4"/>
  <c r="P11" i="4"/>
  <c r="P12" i="4"/>
  <c r="P13" i="4"/>
  <c r="P14" i="4"/>
  <c r="P15" i="4"/>
  <c r="J40" i="7" l="1"/>
  <c r="I40" i="7"/>
  <c r="H40" i="7"/>
  <c r="G40" i="7"/>
  <c r="E42" i="7" s="1"/>
  <c r="E40" i="7"/>
  <c r="D40" i="7"/>
  <c r="E43" i="7" l="1"/>
  <c r="E44" i="7"/>
  <c r="K40" i="7"/>
  <c r="N21" i="6"/>
  <c r="E21" i="6"/>
  <c r="F21" i="6" s="1"/>
  <c r="N20" i="6"/>
  <c r="E20" i="6"/>
  <c r="F20" i="6" s="1"/>
  <c r="N19" i="6"/>
  <c r="E19" i="6"/>
  <c r="F19" i="6" s="1"/>
  <c r="N18" i="6"/>
  <c r="E18" i="6"/>
  <c r="F18" i="6" s="1"/>
  <c r="N17" i="6"/>
  <c r="E17" i="6"/>
  <c r="F17" i="6" s="1"/>
  <c r="N16" i="6"/>
  <c r="E16" i="6"/>
  <c r="F16" i="6" s="1"/>
  <c r="N15" i="6"/>
  <c r="E15" i="6"/>
  <c r="F15" i="6" s="1"/>
  <c r="N14" i="6"/>
  <c r="E14" i="6"/>
  <c r="F14" i="6" s="1"/>
  <c r="N13" i="6"/>
  <c r="E13" i="6"/>
  <c r="F13" i="6" s="1"/>
  <c r="N12" i="6"/>
  <c r="E12" i="6"/>
  <c r="F12" i="6" s="1"/>
  <c r="N11" i="6"/>
  <c r="E11" i="6"/>
  <c r="F11" i="6" s="1"/>
  <c r="N10" i="6"/>
  <c r="E10" i="6"/>
  <c r="F10" i="6" s="1"/>
  <c r="N9" i="6"/>
  <c r="E9" i="6"/>
  <c r="F9" i="6" s="1"/>
  <c r="N8" i="6"/>
  <c r="E8" i="6"/>
  <c r="F8" i="6" s="1"/>
  <c r="N7" i="6"/>
  <c r="E7" i="6"/>
  <c r="F7" i="6" s="1"/>
  <c r="N6" i="6"/>
  <c r="E6" i="6"/>
  <c r="F6" i="6" s="1"/>
  <c r="N5" i="6"/>
  <c r="E5" i="6"/>
  <c r="F5" i="6" s="1"/>
  <c r="N4" i="6"/>
  <c r="E4" i="6"/>
  <c r="F4" i="6" s="1"/>
  <c r="N3" i="6"/>
  <c r="E3" i="6"/>
  <c r="F3" i="6" s="1"/>
  <c r="N168" i="5"/>
  <c r="N169" i="5"/>
  <c r="N170" i="5"/>
  <c r="F168" i="5"/>
  <c r="O168" i="5" s="1"/>
  <c r="F169" i="5"/>
  <c r="E168" i="5"/>
  <c r="E169" i="5"/>
  <c r="E170" i="5"/>
  <c r="F170" i="5" s="1"/>
  <c r="N167" i="5"/>
  <c r="E167" i="5"/>
  <c r="F167" i="5" s="1"/>
  <c r="G167" i="5" s="1"/>
  <c r="N166" i="5"/>
  <c r="E166" i="5"/>
  <c r="F166" i="5" s="1"/>
  <c r="N165" i="5"/>
  <c r="E165" i="5"/>
  <c r="F165" i="5" s="1"/>
  <c r="N164" i="5"/>
  <c r="E164" i="5"/>
  <c r="F164" i="5" s="1"/>
  <c r="N163" i="5"/>
  <c r="E163" i="5"/>
  <c r="F163" i="5" s="1"/>
  <c r="N162" i="5"/>
  <c r="E162" i="5"/>
  <c r="F162" i="5" s="1"/>
  <c r="N161" i="5"/>
  <c r="E161" i="5"/>
  <c r="F161" i="5" s="1"/>
  <c r="N160" i="5"/>
  <c r="E160" i="5"/>
  <c r="F160" i="5" s="1"/>
  <c r="N159" i="5"/>
  <c r="E159" i="5"/>
  <c r="F159" i="5" s="1"/>
  <c r="N158" i="5"/>
  <c r="E158" i="5"/>
  <c r="F158" i="5" s="1"/>
  <c r="N157" i="5"/>
  <c r="E157" i="5"/>
  <c r="F157" i="5" s="1"/>
  <c r="N156" i="5"/>
  <c r="E156" i="5"/>
  <c r="F156" i="5" s="1"/>
  <c r="N155" i="5"/>
  <c r="E155" i="5"/>
  <c r="F155" i="5" s="1"/>
  <c r="N154" i="5"/>
  <c r="E154" i="5"/>
  <c r="F154" i="5" s="1"/>
  <c r="N153" i="5"/>
  <c r="E153" i="5"/>
  <c r="F153" i="5" s="1"/>
  <c r="N152" i="5"/>
  <c r="E152" i="5"/>
  <c r="F152" i="5" s="1"/>
  <c r="N24" i="5"/>
  <c r="E24" i="5"/>
  <c r="F24" i="5" s="1"/>
  <c r="N23" i="5"/>
  <c r="E23" i="5"/>
  <c r="F23" i="5" s="1"/>
  <c r="N22" i="5"/>
  <c r="E22" i="5"/>
  <c r="F22" i="5" s="1"/>
  <c r="N21" i="5"/>
  <c r="F21" i="5"/>
  <c r="E21" i="5"/>
  <c r="N20" i="5"/>
  <c r="E20" i="5"/>
  <c r="F20" i="5" s="1"/>
  <c r="N19" i="5"/>
  <c r="E19" i="5"/>
  <c r="F19" i="5" s="1"/>
  <c r="N18" i="5"/>
  <c r="E18" i="5"/>
  <c r="F18" i="5" s="1"/>
  <c r="N17" i="5"/>
  <c r="F17" i="5"/>
  <c r="E17" i="5"/>
  <c r="N16" i="5"/>
  <c r="E16" i="5"/>
  <c r="F16" i="5" s="1"/>
  <c r="N15" i="5"/>
  <c r="E15" i="5"/>
  <c r="F15" i="5" s="1"/>
  <c r="N14" i="5"/>
  <c r="E14" i="5"/>
  <c r="F14" i="5" s="1"/>
  <c r="N13" i="5"/>
  <c r="F13" i="5"/>
  <c r="E13" i="5"/>
  <c r="N12" i="5"/>
  <c r="E12" i="5"/>
  <c r="F12" i="5" s="1"/>
  <c r="N11" i="5"/>
  <c r="E11" i="5"/>
  <c r="F11" i="5" s="1"/>
  <c r="N10" i="5"/>
  <c r="F10" i="5"/>
  <c r="E10" i="5"/>
  <c r="N9" i="5"/>
  <c r="F9" i="5"/>
  <c r="E9" i="5"/>
  <c r="N8" i="5"/>
  <c r="E8" i="5"/>
  <c r="F8" i="5" s="1"/>
  <c r="N7" i="5"/>
  <c r="E7" i="5"/>
  <c r="F7" i="5" s="1"/>
  <c r="N6" i="5"/>
  <c r="F6" i="5"/>
  <c r="E6" i="5"/>
  <c r="N5" i="5"/>
  <c r="F5" i="5"/>
  <c r="E5" i="5"/>
  <c r="N4" i="5"/>
  <c r="E4" i="5"/>
  <c r="F4" i="5" s="1"/>
  <c r="N3" i="5"/>
  <c r="F3" i="5"/>
  <c r="O3" i="5" s="1"/>
  <c r="E3" i="5"/>
  <c r="M41" i="4"/>
  <c r="J41" i="4"/>
  <c r="I41" i="4"/>
  <c r="D41" i="4"/>
  <c r="C41" i="4"/>
  <c r="B41" i="4"/>
  <c r="N40" i="4"/>
  <c r="E40" i="4"/>
  <c r="F40" i="4" s="1"/>
  <c r="O40" i="4" s="1"/>
  <c r="N39" i="4"/>
  <c r="E39" i="4"/>
  <c r="F39" i="4" s="1"/>
  <c r="O39" i="4" s="1"/>
  <c r="N38" i="4"/>
  <c r="E38" i="4"/>
  <c r="F38" i="4" s="1"/>
  <c r="O38" i="4" s="1"/>
  <c r="N37" i="4"/>
  <c r="E37" i="4"/>
  <c r="F37" i="4" s="1"/>
  <c r="O37" i="4" s="1"/>
  <c r="N36" i="4"/>
  <c r="E36" i="4"/>
  <c r="F36" i="4" s="1"/>
  <c r="O36" i="4" s="1"/>
  <c r="N35" i="4"/>
  <c r="E35" i="4"/>
  <c r="F35" i="4" s="1"/>
  <c r="O35" i="4" s="1"/>
  <c r="N34" i="4"/>
  <c r="E34" i="4"/>
  <c r="F34" i="4" s="1"/>
  <c r="O34" i="4" s="1"/>
  <c r="N33" i="4"/>
  <c r="E33" i="4"/>
  <c r="F33" i="4" s="1"/>
  <c r="O33" i="4" s="1"/>
  <c r="N32" i="4"/>
  <c r="E32" i="4"/>
  <c r="F32" i="4" s="1"/>
  <c r="O32" i="4" s="1"/>
  <c r="N31" i="4"/>
  <c r="E31" i="4"/>
  <c r="F31" i="4" s="1"/>
  <c r="O31" i="4" s="1"/>
  <c r="N30" i="4"/>
  <c r="E30" i="4"/>
  <c r="F30" i="4" s="1"/>
  <c r="O30" i="4" s="1"/>
  <c r="N29" i="4"/>
  <c r="E29" i="4"/>
  <c r="F29" i="4" s="1"/>
  <c r="O29" i="4" s="1"/>
  <c r="N28" i="4"/>
  <c r="E28" i="4"/>
  <c r="F28" i="4" s="1"/>
  <c r="O28" i="4" s="1"/>
  <c r="N27" i="4"/>
  <c r="E27" i="4"/>
  <c r="F27" i="4" s="1"/>
  <c r="O27" i="4" s="1"/>
  <c r="N26" i="4"/>
  <c r="E26" i="4"/>
  <c r="F26" i="4" s="1"/>
  <c r="O26" i="4" s="1"/>
  <c r="N25" i="4"/>
  <c r="E25" i="4"/>
  <c r="F25" i="4" s="1"/>
  <c r="O25" i="4" s="1"/>
  <c r="N24" i="4"/>
  <c r="E24" i="4"/>
  <c r="F24" i="4" s="1"/>
  <c r="O24" i="4" s="1"/>
  <c r="N23" i="4"/>
  <c r="E23" i="4"/>
  <c r="F23" i="4" s="1"/>
  <c r="O23" i="4" s="1"/>
  <c r="N22" i="4"/>
  <c r="E22" i="4"/>
  <c r="F22" i="4" s="1"/>
  <c r="O22" i="4" s="1"/>
  <c r="N21" i="4"/>
  <c r="E21" i="4"/>
  <c r="F21" i="4" s="1"/>
  <c r="O21" i="4" s="1"/>
  <c r="N20" i="4"/>
  <c r="E20" i="4"/>
  <c r="F20" i="4" s="1"/>
  <c r="O20" i="4" s="1"/>
  <c r="N19" i="4"/>
  <c r="E19" i="4"/>
  <c r="F19" i="4" s="1"/>
  <c r="O19" i="4" s="1"/>
  <c r="N18" i="4"/>
  <c r="E18" i="4"/>
  <c r="F18" i="4" s="1"/>
  <c r="O18" i="4" s="1"/>
  <c r="N17" i="4"/>
  <c r="E17" i="4"/>
  <c r="F17" i="4" s="1"/>
  <c r="O17" i="4" s="1"/>
  <c r="N16" i="4"/>
  <c r="E16" i="4"/>
  <c r="F16" i="4" s="1"/>
  <c r="N3" i="4"/>
  <c r="E3" i="4"/>
  <c r="F3" i="4" s="1"/>
  <c r="E3" i="2"/>
  <c r="F3" i="2" s="1"/>
  <c r="K3" i="2" s="1"/>
  <c r="L3" i="2" s="1"/>
  <c r="N3" i="2"/>
  <c r="E4" i="2"/>
  <c r="F4" i="2"/>
  <c r="G4" i="2" s="1"/>
  <c r="N4" i="2"/>
  <c r="E5" i="2"/>
  <c r="F5" i="2"/>
  <c r="N5" i="2"/>
  <c r="E6" i="2"/>
  <c r="F6" i="2"/>
  <c r="N6" i="2"/>
  <c r="E7" i="2"/>
  <c r="F7" i="2"/>
  <c r="N7" i="2"/>
  <c r="E8" i="2"/>
  <c r="F8" i="2" s="1"/>
  <c r="N8" i="2"/>
  <c r="E9" i="2"/>
  <c r="F9" i="2"/>
  <c r="N9" i="2"/>
  <c r="E10" i="2"/>
  <c r="F10" i="2"/>
  <c r="N10" i="2"/>
  <c r="E11" i="2"/>
  <c r="F11" i="2"/>
  <c r="N11" i="2"/>
  <c r="E12" i="2"/>
  <c r="F12" i="2" s="1"/>
  <c r="N12" i="2"/>
  <c r="E13" i="2"/>
  <c r="F13" i="2"/>
  <c r="N13" i="2"/>
  <c r="E14" i="2"/>
  <c r="F14" i="2"/>
  <c r="N14" i="2"/>
  <c r="E15" i="2"/>
  <c r="F15" i="2"/>
  <c r="N15" i="2"/>
  <c r="E16" i="2"/>
  <c r="F16" i="2" s="1"/>
  <c r="N16" i="2"/>
  <c r="E17" i="2"/>
  <c r="F17" i="2"/>
  <c r="N17" i="2"/>
  <c r="E18" i="2"/>
  <c r="F18" i="2"/>
  <c r="N18" i="2"/>
  <c r="E19" i="2"/>
  <c r="F19" i="2"/>
  <c r="N19" i="2"/>
  <c r="E20" i="2"/>
  <c r="F20" i="2" s="1"/>
  <c r="N20" i="2"/>
  <c r="E21" i="2"/>
  <c r="F21" i="2"/>
  <c r="N21" i="2"/>
  <c r="E22" i="2"/>
  <c r="F22" i="2"/>
  <c r="N22" i="2"/>
  <c r="E23" i="2"/>
  <c r="F23" i="2"/>
  <c r="N23" i="2"/>
  <c r="E24" i="2"/>
  <c r="F24" i="2" s="1"/>
  <c r="N24" i="2"/>
  <c r="G4" i="5" l="1"/>
  <c r="K4" i="5" s="1"/>
  <c r="L4" i="5" s="1"/>
  <c r="P4" i="5" s="1"/>
  <c r="H4" i="5"/>
  <c r="O4" i="5"/>
  <c r="O170" i="5"/>
  <c r="G170" i="5"/>
  <c r="K170" i="5"/>
  <c r="L170" i="5" s="1"/>
  <c r="P170" i="5" s="1"/>
  <c r="K169" i="5"/>
  <c r="L169" i="5" s="1"/>
  <c r="G169" i="5"/>
  <c r="G168" i="5"/>
  <c r="K168" i="5" s="1"/>
  <c r="L168" i="5" s="1"/>
  <c r="P168" i="5" s="1"/>
  <c r="G18" i="4"/>
  <c r="O169" i="5"/>
  <c r="K3" i="6"/>
  <c r="L3" i="6" s="1"/>
  <c r="O3" i="6"/>
  <c r="O5" i="6"/>
  <c r="G5" i="6"/>
  <c r="K5" i="6" s="1"/>
  <c r="L5" i="6" s="1"/>
  <c r="P5" i="6" s="1"/>
  <c r="O7" i="6"/>
  <c r="G7" i="6"/>
  <c r="K7" i="6"/>
  <c r="L7" i="6" s="1"/>
  <c r="O9" i="6"/>
  <c r="G9" i="6"/>
  <c r="K9" i="6" s="1"/>
  <c r="L9" i="6" s="1"/>
  <c r="P9" i="6" s="1"/>
  <c r="O11" i="6"/>
  <c r="G11" i="6"/>
  <c r="K11" i="6" s="1"/>
  <c r="L11" i="6" s="1"/>
  <c r="P11" i="6" s="1"/>
  <c r="O13" i="6"/>
  <c r="G13" i="6"/>
  <c r="K13" i="6"/>
  <c r="L13" i="6" s="1"/>
  <c r="P13" i="6" s="1"/>
  <c r="O15" i="6"/>
  <c r="G15" i="6"/>
  <c r="K15" i="6"/>
  <c r="L15" i="6" s="1"/>
  <c r="O17" i="6"/>
  <c r="G17" i="6"/>
  <c r="K17" i="6" s="1"/>
  <c r="L17" i="6" s="1"/>
  <c r="O19" i="6"/>
  <c r="G19" i="6"/>
  <c r="K19" i="6"/>
  <c r="L19" i="6" s="1"/>
  <c r="P19" i="6" s="1"/>
  <c r="O21" i="6"/>
  <c r="G21" i="6"/>
  <c r="K21" i="6"/>
  <c r="L21" i="6" s="1"/>
  <c r="P21" i="6" s="1"/>
  <c r="O4" i="6"/>
  <c r="H4" i="6"/>
  <c r="G4" i="6"/>
  <c r="K4" i="6" s="1"/>
  <c r="L4" i="6" s="1"/>
  <c r="O6" i="6"/>
  <c r="G6" i="6"/>
  <c r="K6" i="6" s="1"/>
  <c r="L6" i="6" s="1"/>
  <c r="O8" i="6"/>
  <c r="G8" i="6"/>
  <c r="K8" i="6" s="1"/>
  <c r="L8" i="6" s="1"/>
  <c r="P8" i="6" s="1"/>
  <c r="O10" i="6"/>
  <c r="G10" i="6"/>
  <c r="K10" i="6"/>
  <c r="L10" i="6" s="1"/>
  <c r="O12" i="6"/>
  <c r="G12" i="6"/>
  <c r="K12" i="6" s="1"/>
  <c r="L12" i="6" s="1"/>
  <c r="P12" i="6" s="1"/>
  <c r="O14" i="6"/>
  <c r="G14" i="6"/>
  <c r="K14" i="6"/>
  <c r="L14" i="6" s="1"/>
  <c r="O16" i="6"/>
  <c r="G16" i="6"/>
  <c r="K16" i="6" s="1"/>
  <c r="L16" i="6" s="1"/>
  <c r="P16" i="6" s="1"/>
  <c r="O18" i="6"/>
  <c r="G18" i="6"/>
  <c r="K18" i="6" s="1"/>
  <c r="L18" i="6" s="1"/>
  <c r="P18" i="6" s="1"/>
  <c r="O20" i="6"/>
  <c r="G20" i="6"/>
  <c r="K20" i="6"/>
  <c r="L20" i="6" s="1"/>
  <c r="P20" i="6" s="1"/>
  <c r="O160" i="5"/>
  <c r="G160" i="5"/>
  <c r="K160" i="5" s="1"/>
  <c r="L160" i="5" s="1"/>
  <c r="P160" i="5" s="1"/>
  <c r="K154" i="5"/>
  <c r="L154" i="5" s="1"/>
  <c r="O154" i="5"/>
  <c r="G154" i="5"/>
  <c r="O158" i="5"/>
  <c r="G158" i="5"/>
  <c r="K158" i="5" s="1"/>
  <c r="L158" i="5" s="1"/>
  <c r="P158" i="5" s="1"/>
  <c r="O162" i="5"/>
  <c r="G162" i="5"/>
  <c r="K162" i="5" s="1"/>
  <c r="L162" i="5" s="1"/>
  <c r="O164" i="5"/>
  <c r="G164" i="5"/>
  <c r="K164" i="5" s="1"/>
  <c r="L164" i="5" s="1"/>
  <c r="P164" i="5" s="1"/>
  <c r="O166" i="5"/>
  <c r="G166" i="5"/>
  <c r="K166" i="5" s="1"/>
  <c r="L166" i="5" s="1"/>
  <c r="P166" i="5" s="1"/>
  <c r="O155" i="5"/>
  <c r="G155" i="5"/>
  <c r="K155" i="5" s="1"/>
  <c r="L155" i="5" s="1"/>
  <c r="O157" i="5"/>
  <c r="G157" i="5"/>
  <c r="K157" i="5" s="1"/>
  <c r="L157" i="5" s="1"/>
  <c r="P157" i="5" s="1"/>
  <c r="K159" i="5"/>
  <c r="L159" i="5" s="1"/>
  <c r="P159" i="5" s="1"/>
  <c r="O159" i="5"/>
  <c r="G159" i="5"/>
  <c r="K161" i="5"/>
  <c r="L161" i="5" s="1"/>
  <c r="O161" i="5"/>
  <c r="G161" i="5"/>
  <c r="O163" i="5"/>
  <c r="G163" i="5"/>
  <c r="K163" i="5" s="1"/>
  <c r="L163" i="5" s="1"/>
  <c r="P163" i="5" s="1"/>
  <c r="O165" i="5"/>
  <c r="G165" i="5"/>
  <c r="K165" i="5" s="1"/>
  <c r="L165" i="5" s="1"/>
  <c r="K167" i="5"/>
  <c r="L167" i="5" s="1"/>
  <c r="O167" i="5"/>
  <c r="K156" i="5"/>
  <c r="L156" i="5" s="1"/>
  <c r="P156" i="5" s="1"/>
  <c r="O156" i="5"/>
  <c r="G156" i="5"/>
  <c r="K152" i="5"/>
  <c r="L152" i="5" s="1"/>
  <c r="O152" i="5"/>
  <c r="G153" i="5"/>
  <c r="H153" i="5"/>
  <c r="O153" i="5"/>
  <c r="K3" i="5"/>
  <c r="L3" i="5" s="1"/>
  <c r="P3" i="5" s="1"/>
  <c r="G5" i="5"/>
  <c r="K5" i="5" s="1"/>
  <c r="L5" i="5" s="1"/>
  <c r="P5" i="5" s="1"/>
  <c r="G7" i="5"/>
  <c r="K7" i="5" s="1"/>
  <c r="L7" i="5" s="1"/>
  <c r="O11" i="5"/>
  <c r="O5" i="5"/>
  <c r="G6" i="5"/>
  <c r="K6" i="5" s="1"/>
  <c r="L6" i="5" s="1"/>
  <c r="P6" i="5" s="1"/>
  <c r="O6" i="5"/>
  <c r="O7" i="5"/>
  <c r="G8" i="5"/>
  <c r="K8" i="5" s="1"/>
  <c r="L8" i="5" s="1"/>
  <c r="O8" i="5"/>
  <c r="G9" i="5"/>
  <c r="K9" i="5" s="1"/>
  <c r="L9" i="5" s="1"/>
  <c r="O9" i="5"/>
  <c r="G10" i="5"/>
  <c r="K10" i="5" s="1"/>
  <c r="L10" i="5" s="1"/>
  <c r="O10" i="5"/>
  <c r="G11" i="5"/>
  <c r="K11" i="5" s="1"/>
  <c r="L11" i="5" s="1"/>
  <c r="P11" i="5" s="1"/>
  <c r="G12" i="5"/>
  <c r="K12" i="5" s="1"/>
  <c r="L12" i="5" s="1"/>
  <c r="O12" i="5"/>
  <c r="G13" i="5"/>
  <c r="K13" i="5" s="1"/>
  <c r="L13" i="5" s="1"/>
  <c r="P13" i="5" s="1"/>
  <c r="O13" i="5"/>
  <c r="G14" i="5"/>
  <c r="K14" i="5" s="1"/>
  <c r="L14" i="5" s="1"/>
  <c r="O14" i="5"/>
  <c r="G15" i="5"/>
  <c r="K15" i="5" s="1"/>
  <c r="L15" i="5" s="1"/>
  <c r="P15" i="5" s="1"/>
  <c r="O15" i="5"/>
  <c r="G16" i="5"/>
  <c r="K16" i="5" s="1"/>
  <c r="L16" i="5" s="1"/>
  <c r="O16" i="5"/>
  <c r="G17" i="5"/>
  <c r="K17" i="5" s="1"/>
  <c r="L17" i="5" s="1"/>
  <c r="P17" i="5" s="1"/>
  <c r="O17" i="5"/>
  <c r="G18" i="5"/>
  <c r="K18" i="5" s="1"/>
  <c r="L18" i="5" s="1"/>
  <c r="O18" i="5"/>
  <c r="G19" i="5"/>
  <c r="K19" i="5" s="1"/>
  <c r="L19" i="5" s="1"/>
  <c r="P19" i="5" s="1"/>
  <c r="O19" i="5"/>
  <c r="G20" i="5"/>
  <c r="K20" i="5" s="1"/>
  <c r="L20" i="5" s="1"/>
  <c r="O20" i="5"/>
  <c r="G21" i="5"/>
  <c r="K21" i="5" s="1"/>
  <c r="L21" i="5" s="1"/>
  <c r="P21" i="5" s="1"/>
  <c r="O21" i="5"/>
  <c r="G22" i="5"/>
  <c r="K22" i="5" s="1"/>
  <c r="L22" i="5" s="1"/>
  <c r="O22" i="5"/>
  <c r="G23" i="5"/>
  <c r="K23" i="5" s="1"/>
  <c r="L23" i="5" s="1"/>
  <c r="P23" i="5" s="1"/>
  <c r="O23" i="5"/>
  <c r="G24" i="5"/>
  <c r="K24" i="5" s="1"/>
  <c r="L24" i="5" s="1"/>
  <c r="O24" i="5"/>
  <c r="K3" i="4"/>
  <c r="F41" i="4"/>
  <c r="G23" i="4"/>
  <c r="K23" i="4" s="1"/>
  <c r="L23" i="4" s="1"/>
  <c r="P23" i="4" s="1"/>
  <c r="G27" i="4"/>
  <c r="K27" i="4" s="1"/>
  <c r="L27" i="4" s="1"/>
  <c r="P27" i="4" s="1"/>
  <c r="G29" i="4"/>
  <c r="K29" i="4"/>
  <c r="L29" i="4" s="1"/>
  <c r="P29" i="4" s="1"/>
  <c r="G31" i="4"/>
  <c r="K31" i="4" s="1"/>
  <c r="L31" i="4" s="1"/>
  <c r="P31" i="4" s="1"/>
  <c r="G33" i="4"/>
  <c r="K33" i="4" s="1"/>
  <c r="L33" i="4" s="1"/>
  <c r="P33" i="4" s="1"/>
  <c r="G35" i="4"/>
  <c r="K35" i="4" s="1"/>
  <c r="L35" i="4" s="1"/>
  <c r="P35" i="4" s="1"/>
  <c r="G37" i="4"/>
  <c r="K37" i="4" s="1"/>
  <c r="L37" i="4" s="1"/>
  <c r="P37" i="4" s="1"/>
  <c r="G39" i="4"/>
  <c r="K39" i="4" s="1"/>
  <c r="L39" i="4" s="1"/>
  <c r="P39" i="4" s="1"/>
  <c r="G16" i="4"/>
  <c r="K16" i="4" s="1"/>
  <c r="L16" i="4" s="1"/>
  <c r="P16" i="4" s="1"/>
  <c r="O16" i="4"/>
  <c r="O41" i="4" s="1"/>
  <c r="G19" i="4"/>
  <c r="K19" i="4" s="1"/>
  <c r="L19" i="4" s="1"/>
  <c r="P19" i="4" s="1"/>
  <c r="K20" i="4"/>
  <c r="L20" i="4" s="1"/>
  <c r="P20" i="4" s="1"/>
  <c r="G22" i="4"/>
  <c r="K22" i="4" s="1"/>
  <c r="L22" i="4" s="1"/>
  <c r="P22" i="4" s="1"/>
  <c r="G26" i="4"/>
  <c r="K26" i="4" s="1"/>
  <c r="L26" i="4" s="1"/>
  <c r="P26" i="4" s="1"/>
  <c r="H16" i="4"/>
  <c r="G20" i="4"/>
  <c r="G21" i="4"/>
  <c r="K21" i="4" s="1"/>
  <c r="L21" i="4" s="1"/>
  <c r="P21" i="4" s="1"/>
  <c r="G25" i="4"/>
  <c r="K25" i="4" s="1"/>
  <c r="L25" i="4" s="1"/>
  <c r="P25" i="4" s="1"/>
  <c r="G28" i="4"/>
  <c r="K28" i="4"/>
  <c r="L28" i="4" s="1"/>
  <c r="P28" i="4" s="1"/>
  <c r="G30" i="4"/>
  <c r="K30" i="4"/>
  <c r="L30" i="4" s="1"/>
  <c r="P30" i="4" s="1"/>
  <c r="G32" i="4"/>
  <c r="K32" i="4" s="1"/>
  <c r="L32" i="4" s="1"/>
  <c r="P32" i="4" s="1"/>
  <c r="G34" i="4"/>
  <c r="K34" i="4" s="1"/>
  <c r="L34" i="4" s="1"/>
  <c r="P34" i="4" s="1"/>
  <c r="G36" i="4"/>
  <c r="K36" i="4" s="1"/>
  <c r="L36" i="4" s="1"/>
  <c r="P36" i="4" s="1"/>
  <c r="G38" i="4"/>
  <c r="K38" i="4" s="1"/>
  <c r="L38" i="4" s="1"/>
  <c r="P38" i="4" s="1"/>
  <c r="G40" i="4"/>
  <c r="K40" i="4" s="1"/>
  <c r="L40" i="4" s="1"/>
  <c r="P40" i="4" s="1"/>
  <c r="E41" i="4"/>
  <c r="O3" i="4"/>
  <c r="N41" i="4"/>
  <c r="G17" i="4"/>
  <c r="K17" i="4" s="1"/>
  <c r="L17" i="4" s="1"/>
  <c r="P17" i="4" s="1"/>
  <c r="K18" i="4"/>
  <c r="L18" i="4" s="1"/>
  <c r="P18" i="4" s="1"/>
  <c r="G24" i="4"/>
  <c r="K24" i="4" s="1"/>
  <c r="L24" i="4" s="1"/>
  <c r="P24" i="4" s="1"/>
  <c r="G24" i="2"/>
  <c r="O24" i="2"/>
  <c r="K24" i="2"/>
  <c r="L24" i="2" s="1"/>
  <c r="P24" i="2" s="1"/>
  <c r="G23" i="2"/>
  <c r="K23" i="2" s="1"/>
  <c r="L23" i="2" s="1"/>
  <c r="P23" i="2" s="1"/>
  <c r="O23" i="2"/>
  <c r="G22" i="2"/>
  <c r="K22" i="2" s="1"/>
  <c r="L22" i="2" s="1"/>
  <c r="O22" i="2"/>
  <c r="G21" i="2"/>
  <c r="K21" i="2" s="1"/>
  <c r="L21" i="2" s="1"/>
  <c r="O21" i="2"/>
  <c r="G20" i="2"/>
  <c r="K20" i="2" s="1"/>
  <c r="L20" i="2" s="1"/>
  <c r="P20" i="2" s="1"/>
  <c r="O20" i="2"/>
  <c r="G19" i="2"/>
  <c r="O19" i="2"/>
  <c r="K19" i="2"/>
  <c r="L19" i="2" s="1"/>
  <c r="P19" i="2" s="1"/>
  <c r="G18" i="2"/>
  <c r="K18" i="2" s="1"/>
  <c r="L18" i="2" s="1"/>
  <c r="O18" i="2"/>
  <c r="G17" i="2"/>
  <c r="K17" i="2" s="1"/>
  <c r="L17" i="2" s="1"/>
  <c r="O17" i="2"/>
  <c r="G16" i="2"/>
  <c r="O16" i="2"/>
  <c r="K16" i="2"/>
  <c r="L16" i="2" s="1"/>
  <c r="P16" i="2" s="1"/>
  <c r="G15" i="2"/>
  <c r="K15" i="2" s="1"/>
  <c r="L15" i="2" s="1"/>
  <c r="P15" i="2" s="1"/>
  <c r="O15" i="2"/>
  <c r="G14" i="2"/>
  <c r="K14" i="2" s="1"/>
  <c r="L14" i="2" s="1"/>
  <c r="O14" i="2"/>
  <c r="G13" i="2"/>
  <c r="K13" i="2" s="1"/>
  <c r="L13" i="2" s="1"/>
  <c r="O13" i="2"/>
  <c r="G12" i="2"/>
  <c r="K12" i="2" s="1"/>
  <c r="L12" i="2" s="1"/>
  <c r="P12" i="2" s="1"/>
  <c r="O12" i="2"/>
  <c r="G11" i="2"/>
  <c r="O11" i="2"/>
  <c r="K11" i="2"/>
  <c r="L11" i="2" s="1"/>
  <c r="P11" i="2" s="1"/>
  <c r="G10" i="2"/>
  <c r="K10" i="2" s="1"/>
  <c r="L10" i="2" s="1"/>
  <c r="O10" i="2"/>
  <c r="G9" i="2"/>
  <c r="K9" i="2" s="1"/>
  <c r="L9" i="2" s="1"/>
  <c r="O9" i="2"/>
  <c r="G8" i="2"/>
  <c r="O8" i="2"/>
  <c r="K8" i="2"/>
  <c r="L8" i="2" s="1"/>
  <c r="P8" i="2" s="1"/>
  <c r="G7" i="2"/>
  <c r="K7" i="2" s="1"/>
  <c r="L7" i="2" s="1"/>
  <c r="P7" i="2" s="1"/>
  <c r="O7" i="2"/>
  <c r="G6" i="2"/>
  <c r="K6" i="2" s="1"/>
  <c r="L6" i="2" s="1"/>
  <c r="O6" i="2"/>
  <c r="G5" i="2"/>
  <c r="K5" i="2" s="1"/>
  <c r="L5" i="2" s="1"/>
  <c r="O5" i="2"/>
  <c r="H4" i="2"/>
  <c r="K4" i="2" s="1"/>
  <c r="L4" i="2" s="1"/>
  <c r="O4" i="2"/>
  <c r="O3" i="2"/>
  <c r="P3" i="2" s="1"/>
  <c r="E3" i="1"/>
  <c r="F3" i="1"/>
  <c r="N3" i="1"/>
  <c r="E4" i="1"/>
  <c r="F4" i="1" s="1"/>
  <c r="O4" i="1" s="1"/>
  <c r="H4" i="1"/>
  <c r="N4" i="1"/>
  <c r="E5" i="1"/>
  <c r="F5" i="1" s="1"/>
  <c r="N5" i="1"/>
  <c r="E6" i="1"/>
  <c r="F6" i="1"/>
  <c r="G6" i="1"/>
  <c r="N6" i="1"/>
  <c r="E7" i="1"/>
  <c r="F7" i="1"/>
  <c r="O7" i="1" s="1"/>
  <c r="G7" i="1"/>
  <c r="N7" i="1"/>
  <c r="E8" i="1"/>
  <c r="F8" i="1"/>
  <c r="G8" i="1" s="1"/>
  <c r="N8" i="1"/>
  <c r="E9" i="1"/>
  <c r="F9" i="1" s="1"/>
  <c r="N9" i="1"/>
  <c r="E10" i="1"/>
  <c r="F10" i="1"/>
  <c r="G10" i="1"/>
  <c r="N10" i="1"/>
  <c r="E11" i="1"/>
  <c r="F11" i="1"/>
  <c r="O11" i="1" s="1"/>
  <c r="G11" i="1"/>
  <c r="N11" i="1"/>
  <c r="E12" i="1"/>
  <c r="F12" i="1"/>
  <c r="G12" i="1" s="1"/>
  <c r="N12" i="1"/>
  <c r="E13" i="1"/>
  <c r="F13" i="1" s="1"/>
  <c r="N13" i="1"/>
  <c r="E14" i="1"/>
  <c r="F14" i="1"/>
  <c r="G14" i="1"/>
  <c r="N14" i="1"/>
  <c r="E15" i="1"/>
  <c r="F15" i="1"/>
  <c r="O15" i="1" s="1"/>
  <c r="G15" i="1"/>
  <c r="N15" i="1"/>
  <c r="E16" i="1"/>
  <c r="F16" i="1"/>
  <c r="H16" i="1" s="1"/>
  <c r="N16" i="1"/>
  <c r="E17" i="1"/>
  <c r="F17" i="1"/>
  <c r="N17" i="1"/>
  <c r="E18" i="1"/>
  <c r="F18" i="1"/>
  <c r="N18" i="1"/>
  <c r="E19" i="1"/>
  <c r="F19" i="1"/>
  <c r="N19" i="1"/>
  <c r="E20" i="1"/>
  <c r="F20" i="1" s="1"/>
  <c r="N20" i="1"/>
  <c r="E21" i="1"/>
  <c r="F21" i="1"/>
  <c r="N21" i="1"/>
  <c r="E22" i="1"/>
  <c r="F22" i="1"/>
  <c r="N22" i="1"/>
  <c r="E23" i="1"/>
  <c r="F23" i="1"/>
  <c r="N23" i="1"/>
  <c r="E24" i="1"/>
  <c r="F24" i="1" s="1"/>
  <c r="N24" i="1"/>
  <c r="E25" i="1"/>
  <c r="F25" i="1" s="1"/>
  <c r="N25" i="1"/>
  <c r="E26" i="1"/>
  <c r="F26" i="1" s="1"/>
  <c r="N26" i="1"/>
  <c r="E27" i="1"/>
  <c r="F27" i="1" s="1"/>
  <c r="N27" i="1"/>
  <c r="E28" i="1"/>
  <c r="F28" i="1" s="1"/>
  <c r="N28" i="1"/>
  <c r="E29" i="1"/>
  <c r="F29" i="1" s="1"/>
  <c r="N29" i="1"/>
  <c r="E30" i="1"/>
  <c r="F30" i="1" s="1"/>
  <c r="N30" i="1"/>
  <c r="E31" i="1"/>
  <c r="F31" i="1" s="1"/>
  <c r="N31" i="1"/>
  <c r="E32" i="1"/>
  <c r="F32" i="1" s="1"/>
  <c r="N32" i="1"/>
  <c r="E33" i="1"/>
  <c r="F33" i="1" s="1"/>
  <c r="N33" i="1"/>
  <c r="E34" i="1"/>
  <c r="F34" i="1" s="1"/>
  <c r="N34" i="1"/>
  <c r="E35" i="1"/>
  <c r="F35" i="1" s="1"/>
  <c r="N35" i="1"/>
  <c r="E36" i="1"/>
  <c r="F36" i="1" s="1"/>
  <c r="N36" i="1"/>
  <c r="E37" i="1"/>
  <c r="F37" i="1" s="1"/>
  <c r="N37" i="1"/>
  <c r="E38" i="1"/>
  <c r="F38" i="1" s="1"/>
  <c r="N38" i="1"/>
  <c r="E39" i="1"/>
  <c r="F39" i="1" s="1"/>
  <c r="N39" i="1"/>
  <c r="E40" i="1"/>
  <c r="F40" i="1" s="1"/>
  <c r="N40" i="1"/>
  <c r="B41" i="1"/>
  <c r="C41" i="1"/>
  <c r="D41" i="1"/>
  <c r="I41" i="1"/>
  <c r="J41" i="1"/>
  <c r="M41" i="1"/>
  <c r="G5" i="1" l="1"/>
  <c r="K5" i="1" s="1"/>
  <c r="L5" i="1" s="1"/>
  <c r="P5" i="1" s="1"/>
  <c r="O5" i="1"/>
  <c r="K9" i="1"/>
  <c r="L9" i="1" s="1"/>
  <c r="P9" i="1" s="1"/>
  <c r="G9" i="1"/>
  <c r="O9" i="1"/>
  <c r="G13" i="1"/>
  <c r="K13" i="1" s="1"/>
  <c r="L13" i="1" s="1"/>
  <c r="P13" i="1" s="1"/>
  <c r="O13" i="1"/>
  <c r="P169" i="5"/>
  <c r="P4" i="2"/>
  <c r="P9" i="2"/>
  <c r="P14" i="2"/>
  <c r="P17" i="2"/>
  <c r="P22" i="2"/>
  <c r="P10" i="5"/>
  <c r="P8" i="5"/>
  <c r="P161" i="5"/>
  <c r="P154" i="5"/>
  <c r="O8" i="1"/>
  <c r="K14" i="1"/>
  <c r="L14" i="1" s="1"/>
  <c r="K10" i="1"/>
  <c r="L10" i="1" s="1"/>
  <c r="K6" i="1"/>
  <c r="L6" i="1" s="1"/>
  <c r="H41" i="1"/>
  <c r="P24" i="5"/>
  <c r="P22" i="5"/>
  <c r="P20" i="5"/>
  <c r="P18" i="5"/>
  <c r="P16" i="5"/>
  <c r="P14" i="5"/>
  <c r="P12" i="5"/>
  <c r="P167" i="5"/>
  <c r="P10" i="6"/>
  <c r="P4" i="6"/>
  <c r="O12" i="1"/>
  <c r="F41" i="1"/>
  <c r="P6" i="2"/>
  <c r="N41" i="1"/>
  <c r="G16" i="1"/>
  <c r="O14" i="1"/>
  <c r="O10" i="1"/>
  <c r="O6" i="1"/>
  <c r="P5" i="2"/>
  <c r="P10" i="2"/>
  <c r="P13" i="2"/>
  <c r="P18" i="2"/>
  <c r="P21" i="2"/>
  <c r="P9" i="5"/>
  <c r="K153" i="5"/>
  <c r="L153" i="5" s="1"/>
  <c r="P153" i="5" s="1"/>
  <c r="P165" i="5"/>
  <c r="P155" i="5"/>
  <c r="P162" i="5"/>
  <c r="P17" i="6"/>
  <c r="P3" i="6"/>
  <c r="P14" i="6"/>
  <c r="P6" i="6"/>
  <c r="P15" i="6"/>
  <c r="P7" i="6"/>
  <c r="P152" i="5"/>
  <c r="P7" i="5"/>
  <c r="G41" i="4"/>
  <c r="L3" i="4"/>
  <c r="H41" i="4"/>
  <c r="G39" i="1"/>
  <c r="K39" i="1" s="1"/>
  <c r="L39" i="1" s="1"/>
  <c r="P39" i="1" s="1"/>
  <c r="O39" i="1"/>
  <c r="G35" i="1"/>
  <c r="O35" i="1"/>
  <c r="K35" i="1"/>
  <c r="L35" i="1" s="1"/>
  <c r="P35" i="1" s="1"/>
  <c r="G31" i="1"/>
  <c r="O31" i="1"/>
  <c r="K31" i="1"/>
  <c r="L31" i="1" s="1"/>
  <c r="P31" i="1" s="1"/>
  <c r="G29" i="1"/>
  <c r="K29" i="1" s="1"/>
  <c r="L29" i="1" s="1"/>
  <c r="P29" i="1" s="1"/>
  <c r="O29" i="1"/>
  <c r="G27" i="1"/>
  <c r="K27" i="1" s="1"/>
  <c r="L27" i="1" s="1"/>
  <c r="O27" i="1"/>
  <c r="G25" i="1"/>
  <c r="K25" i="1" s="1"/>
  <c r="L25" i="1" s="1"/>
  <c r="P25" i="1" s="1"/>
  <c r="O25" i="1"/>
  <c r="G37" i="1"/>
  <c r="K37" i="1" s="1"/>
  <c r="L37" i="1" s="1"/>
  <c r="P37" i="1" s="1"/>
  <c r="O37" i="1"/>
  <c r="G33" i="1"/>
  <c r="K33" i="1" s="1"/>
  <c r="L33" i="1" s="1"/>
  <c r="O33" i="1"/>
  <c r="G40" i="1"/>
  <c r="K40" i="1" s="1"/>
  <c r="L40" i="1" s="1"/>
  <c r="P40" i="1" s="1"/>
  <c r="O40" i="1"/>
  <c r="G38" i="1"/>
  <c r="O38" i="1"/>
  <c r="K38" i="1"/>
  <c r="L38" i="1" s="1"/>
  <c r="P38" i="1" s="1"/>
  <c r="G36" i="1"/>
  <c r="O36" i="1"/>
  <c r="K36" i="1"/>
  <c r="L36" i="1" s="1"/>
  <c r="P36" i="1" s="1"/>
  <c r="G34" i="1"/>
  <c r="K34" i="1" s="1"/>
  <c r="L34" i="1" s="1"/>
  <c r="P34" i="1" s="1"/>
  <c r="O34" i="1"/>
  <c r="G32" i="1"/>
  <c r="K32" i="1" s="1"/>
  <c r="L32" i="1" s="1"/>
  <c r="O32" i="1"/>
  <c r="G30" i="1"/>
  <c r="K30" i="1" s="1"/>
  <c r="L30" i="1" s="1"/>
  <c r="P30" i="1" s="1"/>
  <c r="O30" i="1"/>
  <c r="G28" i="1"/>
  <c r="K28" i="1" s="1"/>
  <c r="L28" i="1" s="1"/>
  <c r="P28" i="1" s="1"/>
  <c r="O28" i="1"/>
  <c r="G26" i="1"/>
  <c r="K26" i="1" s="1"/>
  <c r="L26" i="1" s="1"/>
  <c r="O26" i="1"/>
  <c r="G24" i="1"/>
  <c r="K24" i="1" s="1"/>
  <c r="L24" i="1" s="1"/>
  <c r="P24" i="1" s="1"/>
  <c r="O24" i="1"/>
  <c r="K12" i="1"/>
  <c r="L12" i="1" s="1"/>
  <c r="P12" i="1" s="1"/>
  <c r="K8" i="1"/>
  <c r="L8" i="1" s="1"/>
  <c r="P8" i="1" s="1"/>
  <c r="E41" i="1"/>
  <c r="G22" i="1"/>
  <c r="O22" i="1"/>
  <c r="K22" i="1"/>
  <c r="L22" i="1" s="1"/>
  <c r="P22" i="1" s="1"/>
  <c r="G18" i="1"/>
  <c r="K18" i="1" s="1"/>
  <c r="L18" i="1" s="1"/>
  <c r="P18" i="1" s="1"/>
  <c r="O18" i="1"/>
  <c r="K15" i="1"/>
  <c r="L15" i="1" s="1"/>
  <c r="P15" i="1" s="1"/>
  <c r="K11" i="1"/>
  <c r="L11" i="1" s="1"/>
  <c r="P11" i="1" s="1"/>
  <c r="K7" i="1"/>
  <c r="L7" i="1" s="1"/>
  <c r="P7" i="1" s="1"/>
  <c r="G20" i="1"/>
  <c r="O20" i="1"/>
  <c r="K20" i="1"/>
  <c r="L20" i="1" s="1"/>
  <c r="P20" i="1" s="1"/>
  <c r="G21" i="1"/>
  <c r="K21" i="1" s="1"/>
  <c r="L21" i="1" s="1"/>
  <c r="P21" i="1" s="1"/>
  <c r="O21" i="1"/>
  <c r="G17" i="1"/>
  <c r="K17" i="1" s="1"/>
  <c r="L17" i="1" s="1"/>
  <c r="O17" i="1"/>
  <c r="G4" i="1"/>
  <c r="G23" i="1"/>
  <c r="O23" i="1"/>
  <c r="K23" i="1"/>
  <c r="L23" i="1" s="1"/>
  <c r="P23" i="1" s="1"/>
  <c r="G19" i="1"/>
  <c r="K19" i="1" s="1"/>
  <c r="L19" i="1" s="1"/>
  <c r="O19" i="1"/>
  <c r="P14" i="1"/>
  <c r="P10" i="1"/>
  <c r="P6" i="1"/>
  <c r="K3" i="1"/>
  <c r="O3" i="1"/>
  <c r="K16" i="1"/>
  <c r="L16" i="1" s="1"/>
  <c r="P16" i="1" s="1"/>
  <c r="O16" i="1"/>
  <c r="P17" i="1" l="1"/>
  <c r="P26" i="1"/>
  <c r="P32" i="1"/>
  <c r="P33" i="1"/>
  <c r="P27" i="1"/>
  <c r="P19" i="1"/>
  <c r="P3" i="4"/>
  <c r="P41" i="4" s="1"/>
  <c r="L41" i="4"/>
  <c r="K41" i="4"/>
  <c r="G41" i="1"/>
  <c r="L3" i="1"/>
  <c r="O41" i="1"/>
  <c r="K4" i="1"/>
  <c r="L4" i="1" s="1"/>
  <c r="P4" i="1" s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3" i="3"/>
  <c r="L41" i="1" l="1"/>
  <c r="P3" i="1"/>
  <c r="P41" i="1" s="1"/>
  <c r="K41" i="1"/>
  <c r="E17" i="3" l="1"/>
  <c r="F17" i="3" s="1"/>
  <c r="O17" i="3" s="1"/>
  <c r="E20" i="3"/>
  <c r="F20" i="3" s="1"/>
  <c r="O20" i="3" s="1"/>
  <c r="E21" i="3"/>
  <c r="F21" i="3" s="1"/>
  <c r="O21" i="3" s="1"/>
  <c r="E19" i="3"/>
  <c r="F19" i="3" s="1"/>
  <c r="O19" i="3" s="1"/>
  <c r="E18" i="3"/>
  <c r="F18" i="3" s="1"/>
  <c r="O18" i="3" s="1"/>
  <c r="E16" i="3"/>
  <c r="F16" i="3" s="1"/>
  <c r="O16" i="3" s="1"/>
  <c r="E15" i="3"/>
  <c r="F15" i="3" s="1"/>
  <c r="O15" i="3" s="1"/>
  <c r="E14" i="3"/>
  <c r="F14" i="3" s="1"/>
  <c r="O14" i="3" s="1"/>
  <c r="E13" i="3"/>
  <c r="F13" i="3" s="1"/>
  <c r="O13" i="3" s="1"/>
  <c r="E12" i="3"/>
  <c r="F12" i="3" s="1"/>
  <c r="O12" i="3" s="1"/>
  <c r="E11" i="3"/>
  <c r="F11" i="3" s="1"/>
  <c r="O11" i="3" s="1"/>
  <c r="E10" i="3"/>
  <c r="F10" i="3" s="1"/>
  <c r="O10" i="3" s="1"/>
  <c r="E9" i="3"/>
  <c r="F9" i="3" s="1"/>
  <c r="O9" i="3" s="1"/>
  <c r="E8" i="3"/>
  <c r="F8" i="3" s="1"/>
  <c r="O8" i="3" s="1"/>
  <c r="E7" i="3"/>
  <c r="F7" i="3" s="1"/>
  <c r="O7" i="3" s="1"/>
  <c r="E6" i="3"/>
  <c r="F6" i="3" s="1"/>
  <c r="O6" i="3" s="1"/>
  <c r="E5" i="3"/>
  <c r="F5" i="3" s="1"/>
  <c r="O5" i="3" s="1"/>
  <c r="E4" i="3"/>
  <c r="F4" i="3" s="1"/>
  <c r="O4" i="3" s="1"/>
  <c r="E3" i="3"/>
  <c r="F3" i="3" s="1"/>
  <c r="K3" i="3" l="1"/>
  <c r="L3" i="3" s="1"/>
  <c r="P3" i="3" s="1"/>
  <c r="O3" i="3"/>
  <c r="H4" i="3"/>
  <c r="G17" i="3"/>
  <c r="K17" i="3" s="1"/>
  <c r="G20" i="3"/>
  <c r="K20" i="3" s="1"/>
  <c r="G19" i="3"/>
  <c r="K19" i="3" s="1"/>
  <c r="G21" i="3"/>
  <c r="K21" i="3" s="1"/>
  <c r="G18" i="3"/>
  <c r="K18" i="3" s="1"/>
  <c r="G7" i="3"/>
  <c r="K7" i="3" s="1"/>
  <c r="G14" i="3"/>
  <c r="K14" i="3" s="1"/>
  <c r="G4" i="3"/>
  <c r="K4" i="3" s="1"/>
  <c r="G8" i="3"/>
  <c r="K8" i="3" s="1"/>
  <c r="G15" i="3"/>
  <c r="K15" i="3" s="1"/>
  <c r="G11" i="3"/>
  <c r="K11" i="3" s="1"/>
  <c r="G5" i="3"/>
  <c r="K5" i="3" s="1"/>
  <c r="G12" i="3"/>
  <c r="K12" i="3" s="1"/>
  <c r="G9" i="3"/>
  <c r="K9" i="3" s="1"/>
  <c r="G16" i="3"/>
  <c r="K16" i="3" s="1"/>
  <c r="G6" i="3"/>
  <c r="K6" i="3" s="1"/>
  <c r="G10" i="3"/>
  <c r="K10" i="3" s="1"/>
  <c r="G13" i="3"/>
  <c r="K13" i="3" s="1"/>
  <c r="L13" i="3" l="1"/>
  <c r="P13" i="3" s="1"/>
  <c r="L9" i="3"/>
  <c r="P9" i="3" s="1"/>
  <c r="L8" i="3"/>
  <c r="P8" i="3" s="1"/>
  <c r="L18" i="3"/>
  <c r="P18" i="3" s="1"/>
  <c r="L20" i="3"/>
  <c r="P20" i="3" s="1"/>
  <c r="L10" i="3"/>
  <c r="P10" i="3" s="1"/>
  <c r="L12" i="3"/>
  <c r="P12" i="3" s="1"/>
  <c r="L4" i="3"/>
  <c r="P4" i="3" s="1"/>
  <c r="L21" i="3"/>
  <c r="P21" i="3" s="1"/>
  <c r="L6" i="3"/>
  <c r="P6" i="3" s="1"/>
  <c r="L5" i="3"/>
  <c r="P5" i="3" s="1"/>
  <c r="L11" i="3"/>
  <c r="P11" i="3" s="1"/>
  <c r="L14" i="3"/>
  <c r="P14" i="3" s="1"/>
  <c r="L19" i="3"/>
  <c r="P19" i="3" s="1"/>
  <c r="L17" i="3"/>
  <c r="P17" i="3" s="1"/>
  <c r="L16" i="3"/>
  <c r="P16" i="3" s="1"/>
  <c r="L15" i="3"/>
  <c r="P15" i="3" s="1"/>
  <c r="L7" i="3"/>
  <c r="P7" i="3" s="1"/>
</calcChain>
</file>

<file path=xl/sharedStrings.xml><?xml version="1.0" encoding="utf-8"?>
<sst xmlns="http://schemas.openxmlformats.org/spreadsheetml/2006/main" count="384" uniqueCount="127">
  <si>
    <t>तह</t>
  </si>
  <si>
    <t>तलव स्केल</t>
  </si>
  <si>
    <t>ग्रेड संख्या</t>
  </si>
  <si>
    <t>ग्रेड दर</t>
  </si>
  <si>
    <t>ग्रेड रकम</t>
  </si>
  <si>
    <t>ग्रेड सहितको तलव</t>
  </si>
  <si>
    <t>कसंकोष थप</t>
  </si>
  <si>
    <t>विमा रकम</t>
  </si>
  <si>
    <t>महंगी भत्ता</t>
  </si>
  <si>
    <t>जम्मा तलव भत्ता</t>
  </si>
  <si>
    <t>चौमासिक तलवभत्ता जम्मा</t>
  </si>
  <si>
    <t>प्रावि राहत</t>
  </si>
  <si>
    <t>प्रावि द्धितिय</t>
  </si>
  <si>
    <t>प्रावि तृतीय दुइ विषयभन्दा वढि एसएलसी अनुत्तिर्ण</t>
  </si>
  <si>
    <t>प्रावि तृतीय दुइ विषयसम्म एसएलसी उत्तिर्ण</t>
  </si>
  <si>
    <t>प्रावि तृतिय एसएलसी उत्तिर्ण</t>
  </si>
  <si>
    <t>प्रावि प्रथम</t>
  </si>
  <si>
    <t>निमा राहत</t>
  </si>
  <si>
    <t>निमा तृतीय</t>
  </si>
  <si>
    <t>निमा द्धितीय</t>
  </si>
  <si>
    <t>निमा प्रथम</t>
  </si>
  <si>
    <t>मावि राहत</t>
  </si>
  <si>
    <t>मावि तृतीय</t>
  </si>
  <si>
    <t>मावि द्धितिय</t>
  </si>
  <si>
    <t>मावि प्रथम</t>
  </si>
  <si>
    <t>योगदानमा आधारित पेन्शन</t>
  </si>
  <si>
    <t xml:space="preserve">जम्मा स्थानीय भत्ता </t>
  </si>
  <si>
    <t xml:space="preserve">स्थानीय भत्ता </t>
  </si>
  <si>
    <t>त्रैमासिक तलवभत्ता जम्मा</t>
  </si>
  <si>
    <t xml:space="preserve">चाडपर्व खर्च </t>
  </si>
  <si>
    <t>यस त्रैमासिक जम्मा रकम</t>
  </si>
  <si>
    <t>शिक्षक तलवभत्ता त्रैमासिक हिसाव विवरण आ. व. २०७७/७८  को प्रथम त्रैमासिक</t>
  </si>
  <si>
    <t>शिक्षक तलवभत्ता त्रेमासिक हिसाव विवरण आ. व.२०७७/७८ प्रथम त्रैमासिक</t>
  </si>
  <si>
    <t xml:space="preserve"> स्थानीय भत्ता  </t>
  </si>
  <si>
    <t>स्थानीय भत्ता (६ कोष भित्र)</t>
  </si>
  <si>
    <t xml:space="preserve"> स्थानीय भत्ता(६ कोष भित्र)</t>
  </si>
  <si>
    <t>क्र स</t>
  </si>
  <si>
    <t>विद्यालय</t>
  </si>
  <si>
    <t>ठेगाना</t>
  </si>
  <si>
    <t>राहत</t>
  </si>
  <si>
    <t>बालविकास सहजकर्ता</t>
  </si>
  <si>
    <t>जम्मा</t>
  </si>
  <si>
    <t>कैफियत</t>
  </si>
  <si>
    <t xml:space="preserve">सिद्धचौर मा वि </t>
  </si>
  <si>
    <t>भूमे १ लुकुम</t>
  </si>
  <si>
    <t>स्थायी /अस्थायी आ वि</t>
  </si>
  <si>
    <t>स्थायी /अस्थायी मा वि</t>
  </si>
  <si>
    <t>विद्यालय सहायक + सहयोगी</t>
  </si>
  <si>
    <t>जनज्योति आ वि</t>
  </si>
  <si>
    <t>भूमे ७ धर्मशाला</t>
  </si>
  <si>
    <t xml:space="preserve">जनता आ वि </t>
  </si>
  <si>
    <t>भूमे ५ सेराबाङ्ग</t>
  </si>
  <si>
    <t>शहिद शुक्र मा वि</t>
  </si>
  <si>
    <t>भूमे ३ सिमा</t>
  </si>
  <si>
    <t>आ वि लावङ्ग</t>
  </si>
  <si>
    <t>भूमे ७ लाबाङ्ग</t>
  </si>
  <si>
    <t>हिमालय आ वि</t>
  </si>
  <si>
    <t>भूमे २ गाबङ्ग</t>
  </si>
  <si>
    <t xml:space="preserve">भुमी आ वि </t>
  </si>
  <si>
    <t xml:space="preserve">बराह आ वि </t>
  </si>
  <si>
    <t>त्रिवेणि मा वि</t>
  </si>
  <si>
    <t xml:space="preserve">बालविकास आ वि </t>
  </si>
  <si>
    <t>आ वि दूवाचौर</t>
  </si>
  <si>
    <t>चैतेछहरा आ वि</t>
  </si>
  <si>
    <t>सन्नी आ वि</t>
  </si>
  <si>
    <t>बालज्योति आ वि</t>
  </si>
  <si>
    <t>मदन स्मृति आ वि</t>
  </si>
  <si>
    <t>आ वि डालीबाङ्ग</t>
  </si>
  <si>
    <t>त्रिभुवन आ वि</t>
  </si>
  <si>
    <t>जनशक्ति मा वि</t>
  </si>
  <si>
    <t xml:space="preserve">जनविकास आ वि </t>
  </si>
  <si>
    <t>भूमे ४तल्लोसाकिम</t>
  </si>
  <si>
    <t xml:space="preserve">नमुना आ वि </t>
  </si>
  <si>
    <t>भूमे ३ मोराबाङ्ग</t>
  </si>
  <si>
    <t xml:space="preserve">जनचेतना आ वि </t>
  </si>
  <si>
    <t>भूमे ६ खाम्दै</t>
  </si>
  <si>
    <t>जनशक्ति आ वि</t>
  </si>
  <si>
    <t>भूमे ८ झिम्का</t>
  </si>
  <si>
    <t>शहिद बासुस्मृति नमुना आ वि</t>
  </si>
  <si>
    <t>भूमे ३ क्याङसी</t>
  </si>
  <si>
    <t xml:space="preserve">माद्यमिक विद्यालय </t>
  </si>
  <si>
    <t>भूमे ८ कुचिबाङ्ग</t>
  </si>
  <si>
    <t xml:space="preserve">नेपाल राष्ट्रीय आ वि </t>
  </si>
  <si>
    <t>भूमे ८ कोर्जा</t>
  </si>
  <si>
    <t>बालजनजागरण आ वि</t>
  </si>
  <si>
    <t>भूमे ६रिसालचौर</t>
  </si>
  <si>
    <t xml:space="preserve">छेलोफाल्ने आ वि </t>
  </si>
  <si>
    <t>भूमे ७ गुनाम</t>
  </si>
  <si>
    <t>सरस्वती मा वि</t>
  </si>
  <si>
    <t>भूमे ८ सिमखोला</t>
  </si>
  <si>
    <t>जनजागृति मा वि</t>
  </si>
  <si>
    <t>भूमे ६ महत</t>
  </si>
  <si>
    <t>टकसार आ वि</t>
  </si>
  <si>
    <t>भूमे ३ झुम्लाबाङ्ग</t>
  </si>
  <si>
    <t xml:space="preserve">नेपाल राष्ट्रीय मा वि </t>
  </si>
  <si>
    <t>भूमे ९ चुनबाङ्ग</t>
  </si>
  <si>
    <t>आ वि सिमचौर</t>
  </si>
  <si>
    <t>भूमे १रुजिखोला</t>
  </si>
  <si>
    <t>भूमे १ स्याला</t>
  </si>
  <si>
    <t>भूमे २ काँक्री</t>
  </si>
  <si>
    <t>भूमे २ जङ्गाडाँडा</t>
  </si>
  <si>
    <t>भूमे २ दहबाङ्ग</t>
  </si>
  <si>
    <t xml:space="preserve">भूमे ४ </t>
  </si>
  <si>
    <t>भूमे २ खबाङ्ग</t>
  </si>
  <si>
    <t>भूमे ४ काँडा</t>
  </si>
  <si>
    <t xml:space="preserve">   </t>
  </si>
  <si>
    <t>क्र सं</t>
  </si>
  <si>
    <t>नेपाल राष्ट्रिय मा वि</t>
  </si>
  <si>
    <t xml:space="preserve">त्रिवेणी मा वि </t>
  </si>
  <si>
    <t>लेखापरीक्षण प्रतिबेदन २०७५/७६ सम्पन्न भएका विद्यालयहरु</t>
  </si>
  <si>
    <t>लेखापरीक्षण २०७५/७६प्रतिबेदन सम्पन्न नभएका विद्यालयहरु</t>
  </si>
  <si>
    <t>स्वंसेवक शिक्षक</t>
  </si>
  <si>
    <t>भूमे गाउँपालिका</t>
  </si>
  <si>
    <t>गाउँ कार्यपालिकाको कार्यालय</t>
  </si>
  <si>
    <t>खाबाङबगर, रुकुम (पूर्व)</t>
  </si>
  <si>
    <t xml:space="preserve">   स्थायी/करार आ वि</t>
  </si>
  <si>
    <t xml:space="preserve">   स्थायी/करार मा वि</t>
  </si>
  <si>
    <t>स्वयंसेवक शिक्षकः</t>
  </si>
  <si>
    <t>बाल विकास र वि. सहायक सहयोगीः</t>
  </si>
  <si>
    <t>दरबन्दी र राहत निकासाः</t>
  </si>
  <si>
    <t xml:space="preserve">नेपाल राष्ट्रिय मा वि </t>
  </si>
  <si>
    <t>भूमे १ रुजिखोला</t>
  </si>
  <si>
    <t>राहत आवि</t>
  </si>
  <si>
    <t>राहत मावि</t>
  </si>
  <si>
    <t>त्रिवेणी मा वि</t>
  </si>
  <si>
    <t xml:space="preserve"> गाउँपालिका अन्तर्गतका सामुदायिक विद्यालयहरुमा तलब भत्ता निकासा विवरण (२०७७ श्रावण-असोज)</t>
  </si>
  <si>
    <t>जम्मा निकासा भएको रकम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</si>
</sst>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00439]0"/>
    <numFmt numFmtId="165" formatCode="[$-4000439]0.##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Kalimati"/>
      <charset val="1"/>
    </font>
    <font>
      <sz val="11"/>
      <color theme="1"/>
      <name val="Calibri"/>
      <family val="2"/>
      <scheme val="minor"/>
    </font>
    <font>
      <b/>
      <sz val="10"/>
      <color theme="1"/>
      <name val="Kalimati"/>
      <charset val="1"/>
    </font>
    <font>
      <sz val="10"/>
      <color theme="1"/>
      <name val="Kalimati"/>
      <charset val="1"/>
    </font>
    <font>
      <i/>
      <sz val="10"/>
      <color theme="1"/>
      <name val="Kalimati"/>
      <charset val="1"/>
    </font>
    <font>
      <b/>
      <sz val="8"/>
      <color theme="1"/>
      <name val="Kalimati"/>
      <charset val="1"/>
    </font>
    <font>
      <sz val="8"/>
      <color theme="1"/>
      <name val="Kalimati"/>
      <charset val="1"/>
    </font>
    <font>
      <i/>
      <sz val="8"/>
      <color theme="1"/>
      <name val="Kalimati"/>
      <charset val="1"/>
    </font>
    <font>
      <sz val="11"/>
      <color theme="1"/>
      <name val="Kalimati"/>
      <charset val="1"/>
    </font>
    <font>
      <sz val="10"/>
      <color rgb="FFFF0000"/>
      <name val="Kalimati"/>
      <charset val="1"/>
    </font>
    <font>
      <sz val="14"/>
      <color rgb="FFFF0000"/>
      <name val="Kalimati"/>
      <charset val="1"/>
    </font>
    <font>
      <b/>
      <sz val="16"/>
      <color rgb="FFFF0000"/>
      <name val="Kalimati"/>
      <charset val="1"/>
    </font>
    <font>
      <b/>
      <u/>
      <sz val="14"/>
      <color rgb="FFFF0000"/>
      <name val="Kalimati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3" fontId="1" fillId="0" borderId="0" xfId="1" applyFont="1"/>
    <xf numFmtId="0" fontId="4" fillId="0" borderId="0" xfId="0" applyFont="1"/>
    <xf numFmtId="43" fontId="4" fillId="0" borderId="1" xfId="1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43" fontId="4" fillId="0" borderId="1" xfId="1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4" fillId="0" borderId="0" xfId="0" applyNumberFormat="1" applyFont="1"/>
    <xf numFmtId="43" fontId="4" fillId="0" borderId="0" xfId="1" applyFont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0" fontId="8" fillId="0" borderId="1" xfId="0" applyFont="1" applyBorder="1" applyAlignment="1">
      <alignment horizontal="center"/>
    </xf>
    <xf numFmtId="43" fontId="7" fillId="0" borderId="1" xfId="1" applyFont="1" applyBorder="1"/>
    <xf numFmtId="164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0" fontId="8" fillId="0" borderId="0" xfId="0" applyFont="1" applyAlignment="1">
      <alignment horizontal="center"/>
    </xf>
    <xf numFmtId="43" fontId="7" fillId="0" borderId="0" xfId="1" applyFont="1"/>
    <xf numFmtId="43" fontId="7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0" fontId="9" fillId="0" borderId="1" xfId="0" applyFon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N37" sqref="N37"/>
    </sheetView>
  </sheetViews>
  <sheetFormatPr defaultColWidth="9.140625" defaultRowHeight="19.5" x14ac:dyDescent="0.5"/>
  <cols>
    <col min="1" max="1" width="11" style="6" customWidth="1"/>
    <col min="2" max="2" width="8.42578125" style="6" bestFit="1" customWidth="1"/>
    <col min="3" max="3" width="6.28515625" style="16" bestFit="1" customWidth="1"/>
    <col min="4" max="4" width="6.42578125" style="6" bestFit="1" customWidth="1"/>
    <col min="5" max="5" width="7.42578125" style="6" bestFit="1" customWidth="1"/>
    <col min="6" max="6" width="8.42578125" style="6" bestFit="1" customWidth="1"/>
    <col min="7" max="7" width="7.42578125" style="6" bestFit="1" customWidth="1"/>
    <col min="8" max="8" width="10.140625" style="6" bestFit="1" customWidth="1"/>
    <col min="9" max="10" width="6.28515625" style="6" bestFit="1" customWidth="1"/>
    <col min="11" max="11" width="13.140625" style="18" bestFit="1" customWidth="1"/>
    <col min="12" max="12" width="13.140625" style="6" bestFit="1" customWidth="1"/>
    <col min="13" max="14" width="11.5703125" style="6" bestFit="1" customWidth="1"/>
    <col min="15" max="15" width="13.140625" style="18" bestFit="1" customWidth="1"/>
    <col min="16" max="16" width="13.28515625" style="6" bestFit="1" customWidth="1"/>
    <col min="17" max="16384" width="9.140625" style="6"/>
  </cols>
  <sheetData>
    <row r="1" spans="1:16" x14ac:dyDescent="0.5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14" customFormat="1" ht="51.75" x14ac:dyDescent="0.25">
      <c r="A2" s="20" t="s">
        <v>0</v>
      </c>
      <c r="B2" s="21" t="s">
        <v>1</v>
      </c>
      <c r="C2" s="22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25</v>
      </c>
      <c r="I2" s="21" t="s">
        <v>7</v>
      </c>
      <c r="J2" s="21" t="s">
        <v>8</v>
      </c>
      <c r="K2" s="23" t="s">
        <v>9</v>
      </c>
      <c r="L2" s="21" t="s">
        <v>28</v>
      </c>
      <c r="M2" s="30" t="s">
        <v>27</v>
      </c>
      <c r="N2" s="31" t="s">
        <v>26</v>
      </c>
      <c r="O2" s="23" t="s">
        <v>29</v>
      </c>
      <c r="P2" s="21" t="s">
        <v>30</v>
      </c>
    </row>
    <row r="3" spans="1:16" x14ac:dyDescent="0.5">
      <c r="A3" s="24" t="s">
        <v>11</v>
      </c>
      <c r="B3" s="25">
        <v>26610</v>
      </c>
      <c r="C3" s="26">
        <v>0</v>
      </c>
      <c r="D3" s="24">
        <v>0</v>
      </c>
      <c r="E3" s="24">
        <f>C3*D3</f>
        <v>0</v>
      </c>
      <c r="F3" s="24">
        <f>B3+E3</f>
        <v>26610</v>
      </c>
      <c r="G3" s="25">
        <v>0</v>
      </c>
      <c r="H3" s="25">
        <v>0</v>
      </c>
      <c r="I3" s="24">
        <v>0</v>
      </c>
      <c r="J3" s="24">
        <v>2000</v>
      </c>
      <c r="K3" s="27">
        <f t="shared" ref="K3:K40" si="0">SUM(F3:J3)</f>
        <v>28610</v>
      </c>
      <c r="L3" s="27">
        <f>K3*3</f>
        <v>85830</v>
      </c>
      <c r="M3" s="27">
        <v>0</v>
      </c>
      <c r="N3" s="27">
        <f>M3*3</f>
        <v>0</v>
      </c>
      <c r="O3" s="24">
        <f>F3</f>
        <v>26610</v>
      </c>
      <c r="P3" s="27">
        <f>L3+N3+O3</f>
        <v>112440</v>
      </c>
    </row>
    <row r="4" spans="1:16" x14ac:dyDescent="0.5">
      <c r="A4" s="53" t="s">
        <v>13</v>
      </c>
      <c r="B4" s="25">
        <v>20680</v>
      </c>
      <c r="C4" s="28">
        <v>0</v>
      </c>
      <c r="D4" s="25">
        <v>689</v>
      </c>
      <c r="E4" s="24">
        <f t="shared" ref="E4:E31" si="1">C4*D4</f>
        <v>0</v>
      </c>
      <c r="F4" s="24">
        <f t="shared" ref="F4:F31" si="2">B4+E4</f>
        <v>20680</v>
      </c>
      <c r="G4" s="24">
        <f t="shared" ref="G4:G40" si="3">F4*10/100</f>
        <v>2068</v>
      </c>
      <c r="H4" s="29">
        <f>F4*6/100</f>
        <v>1240.8</v>
      </c>
      <c r="I4" s="25">
        <v>400</v>
      </c>
      <c r="J4" s="24">
        <v>2000</v>
      </c>
      <c r="K4" s="27">
        <f t="shared" si="0"/>
        <v>26388.799999999999</v>
      </c>
      <c r="L4" s="27">
        <f t="shared" ref="L4:L40" si="4">K4*3</f>
        <v>79166.399999999994</v>
      </c>
      <c r="M4" s="27">
        <v>0</v>
      </c>
      <c r="N4" s="27">
        <f t="shared" ref="N4:N40" si="5">M4*3</f>
        <v>0</v>
      </c>
      <c r="O4" s="24">
        <f t="shared" ref="O4:O40" si="6">F4</f>
        <v>20680</v>
      </c>
      <c r="P4" s="27">
        <f t="shared" ref="P4:P40" si="7">L4+N4+O4</f>
        <v>99846.399999999994</v>
      </c>
    </row>
    <row r="5" spans="1:16" x14ac:dyDescent="0.5">
      <c r="A5" s="54"/>
      <c r="B5" s="25">
        <v>20680</v>
      </c>
      <c r="C5" s="28">
        <v>1</v>
      </c>
      <c r="D5" s="25">
        <v>689</v>
      </c>
      <c r="E5" s="24">
        <f t="shared" si="1"/>
        <v>689</v>
      </c>
      <c r="F5" s="24">
        <f t="shared" si="2"/>
        <v>21369</v>
      </c>
      <c r="G5" s="24">
        <f t="shared" si="3"/>
        <v>2136.9</v>
      </c>
      <c r="H5" s="29">
        <v>0</v>
      </c>
      <c r="I5" s="25">
        <v>400</v>
      </c>
      <c r="J5" s="24">
        <v>2000</v>
      </c>
      <c r="K5" s="27">
        <f t="shared" si="0"/>
        <v>25905.9</v>
      </c>
      <c r="L5" s="27">
        <f t="shared" si="4"/>
        <v>77717.700000000012</v>
      </c>
      <c r="M5" s="27">
        <v>0</v>
      </c>
      <c r="N5" s="27">
        <f t="shared" si="5"/>
        <v>0</v>
      </c>
      <c r="O5" s="24">
        <f t="shared" si="6"/>
        <v>21369</v>
      </c>
      <c r="P5" s="27">
        <f t="shared" si="7"/>
        <v>99086.700000000012</v>
      </c>
    </row>
    <row r="6" spans="1:16" x14ac:dyDescent="0.5">
      <c r="A6" s="54"/>
      <c r="B6" s="25">
        <v>20680</v>
      </c>
      <c r="C6" s="28">
        <v>2</v>
      </c>
      <c r="D6" s="25">
        <v>689</v>
      </c>
      <c r="E6" s="24">
        <f t="shared" si="1"/>
        <v>1378</v>
      </c>
      <c r="F6" s="24">
        <f t="shared" si="2"/>
        <v>22058</v>
      </c>
      <c r="G6" s="24">
        <f t="shared" si="3"/>
        <v>2205.8000000000002</v>
      </c>
      <c r="H6" s="29">
        <v>0</v>
      </c>
      <c r="I6" s="25">
        <v>400</v>
      </c>
      <c r="J6" s="24">
        <v>2000</v>
      </c>
      <c r="K6" s="27">
        <f t="shared" si="0"/>
        <v>26663.8</v>
      </c>
      <c r="L6" s="27">
        <f t="shared" si="4"/>
        <v>79991.399999999994</v>
      </c>
      <c r="M6" s="27">
        <v>0</v>
      </c>
      <c r="N6" s="27">
        <f t="shared" si="5"/>
        <v>0</v>
      </c>
      <c r="O6" s="24">
        <f t="shared" si="6"/>
        <v>22058</v>
      </c>
      <c r="P6" s="27">
        <f t="shared" si="7"/>
        <v>102049.4</v>
      </c>
    </row>
    <row r="7" spans="1:16" x14ac:dyDescent="0.5">
      <c r="A7" s="54"/>
      <c r="B7" s="25">
        <v>20680</v>
      </c>
      <c r="C7" s="28">
        <v>3</v>
      </c>
      <c r="D7" s="25">
        <v>689</v>
      </c>
      <c r="E7" s="24">
        <f t="shared" si="1"/>
        <v>2067</v>
      </c>
      <c r="F7" s="24">
        <f t="shared" si="2"/>
        <v>22747</v>
      </c>
      <c r="G7" s="24">
        <f t="shared" si="3"/>
        <v>2274.6999999999998</v>
      </c>
      <c r="H7" s="29">
        <v>0</v>
      </c>
      <c r="I7" s="25">
        <v>400</v>
      </c>
      <c r="J7" s="24">
        <v>2000</v>
      </c>
      <c r="K7" s="27">
        <f t="shared" si="0"/>
        <v>27421.7</v>
      </c>
      <c r="L7" s="27">
        <f t="shared" si="4"/>
        <v>82265.100000000006</v>
      </c>
      <c r="M7" s="27">
        <v>0</v>
      </c>
      <c r="N7" s="27">
        <f t="shared" si="5"/>
        <v>0</v>
      </c>
      <c r="O7" s="24">
        <f t="shared" si="6"/>
        <v>22747</v>
      </c>
      <c r="P7" s="27">
        <f t="shared" si="7"/>
        <v>105012.1</v>
      </c>
    </row>
    <row r="8" spans="1:16" x14ac:dyDescent="0.5">
      <c r="A8" s="55"/>
      <c r="B8" s="25">
        <v>20680</v>
      </c>
      <c r="C8" s="28">
        <v>4</v>
      </c>
      <c r="D8" s="25">
        <v>689</v>
      </c>
      <c r="E8" s="24">
        <f t="shared" si="1"/>
        <v>2756</v>
      </c>
      <c r="F8" s="24">
        <f t="shared" si="2"/>
        <v>23436</v>
      </c>
      <c r="G8" s="24">
        <f t="shared" si="3"/>
        <v>2343.6</v>
      </c>
      <c r="H8" s="29">
        <v>0</v>
      </c>
      <c r="I8" s="25">
        <v>400</v>
      </c>
      <c r="J8" s="24">
        <v>2000</v>
      </c>
      <c r="K8" s="27">
        <f t="shared" si="0"/>
        <v>28179.599999999999</v>
      </c>
      <c r="L8" s="27">
        <f t="shared" si="4"/>
        <v>84538.799999999988</v>
      </c>
      <c r="M8" s="27">
        <v>0</v>
      </c>
      <c r="N8" s="27">
        <f t="shared" si="5"/>
        <v>0</v>
      </c>
      <c r="O8" s="24">
        <f t="shared" si="6"/>
        <v>23436</v>
      </c>
      <c r="P8" s="27">
        <f t="shared" si="7"/>
        <v>107974.79999999999</v>
      </c>
    </row>
    <row r="9" spans="1:16" x14ac:dyDescent="0.5">
      <c r="A9" s="56" t="s">
        <v>14</v>
      </c>
      <c r="B9" s="25">
        <v>22010</v>
      </c>
      <c r="C9" s="28">
        <v>0</v>
      </c>
      <c r="D9" s="25">
        <v>0</v>
      </c>
      <c r="E9" s="24">
        <f t="shared" si="1"/>
        <v>0</v>
      </c>
      <c r="F9" s="24">
        <f t="shared" si="2"/>
        <v>22010</v>
      </c>
      <c r="G9" s="24">
        <f t="shared" si="3"/>
        <v>2201</v>
      </c>
      <c r="H9" s="29">
        <v>0</v>
      </c>
      <c r="I9" s="25">
        <v>400</v>
      </c>
      <c r="J9" s="24">
        <v>2000</v>
      </c>
      <c r="K9" s="27">
        <f t="shared" si="0"/>
        <v>26611</v>
      </c>
      <c r="L9" s="27">
        <f t="shared" si="4"/>
        <v>79833</v>
      </c>
      <c r="M9" s="27">
        <v>0</v>
      </c>
      <c r="N9" s="27">
        <f t="shared" si="5"/>
        <v>0</v>
      </c>
      <c r="O9" s="24">
        <f t="shared" si="6"/>
        <v>22010</v>
      </c>
      <c r="P9" s="27">
        <f t="shared" si="7"/>
        <v>101843</v>
      </c>
    </row>
    <row r="10" spans="1:16" x14ac:dyDescent="0.5">
      <c r="A10" s="56"/>
      <c r="B10" s="25">
        <v>22010</v>
      </c>
      <c r="C10" s="28">
        <v>1</v>
      </c>
      <c r="D10" s="25">
        <v>734</v>
      </c>
      <c r="E10" s="24">
        <f t="shared" si="1"/>
        <v>734</v>
      </c>
      <c r="F10" s="24">
        <f t="shared" si="2"/>
        <v>22744</v>
      </c>
      <c r="G10" s="24">
        <f t="shared" si="3"/>
        <v>2274.4</v>
      </c>
      <c r="H10" s="29">
        <v>0</v>
      </c>
      <c r="I10" s="25">
        <v>400</v>
      </c>
      <c r="J10" s="24">
        <v>2000</v>
      </c>
      <c r="K10" s="27">
        <f t="shared" si="0"/>
        <v>27418.400000000001</v>
      </c>
      <c r="L10" s="27">
        <f t="shared" si="4"/>
        <v>82255.200000000012</v>
      </c>
      <c r="M10" s="27">
        <v>0</v>
      </c>
      <c r="N10" s="27">
        <f t="shared" si="5"/>
        <v>0</v>
      </c>
      <c r="O10" s="24">
        <f t="shared" si="6"/>
        <v>22744</v>
      </c>
      <c r="P10" s="27">
        <f t="shared" si="7"/>
        <v>104999.20000000001</v>
      </c>
    </row>
    <row r="11" spans="1:16" x14ac:dyDescent="0.5">
      <c r="A11" s="56"/>
      <c r="B11" s="25">
        <v>22010</v>
      </c>
      <c r="C11" s="28">
        <v>2</v>
      </c>
      <c r="D11" s="25">
        <v>734</v>
      </c>
      <c r="E11" s="24">
        <f t="shared" si="1"/>
        <v>1468</v>
      </c>
      <c r="F11" s="24">
        <f t="shared" si="2"/>
        <v>23478</v>
      </c>
      <c r="G11" s="24">
        <f t="shared" si="3"/>
        <v>2347.8000000000002</v>
      </c>
      <c r="H11" s="29">
        <v>0</v>
      </c>
      <c r="I11" s="25">
        <v>400</v>
      </c>
      <c r="J11" s="24">
        <v>2000</v>
      </c>
      <c r="K11" s="27">
        <f t="shared" si="0"/>
        <v>28225.8</v>
      </c>
      <c r="L11" s="27">
        <f t="shared" si="4"/>
        <v>84677.4</v>
      </c>
      <c r="M11" s="27">
        <v>0</v>
      </c>
      <c r="N11" s="27">
        <f t="shared" si="5"/>
        <v>0</v>
      </c>
      <c r="O11" s="24">
        <f t="shared" si="6"/>
        <v>23478</v>
      </c>
      <c r="P11" s="27">
        <f t="shared" si="7"/>
        <v>108155.4</v>
      </c>
    </row>
    <row r="12" spans="1:16" x14ac:dyDescent="0.5">
      <c r="A12" s="56"/>
      <c r="B12" s="25">
        <v>22010</v>
      </c>
      <c r="C12" s="28">
        <v>3</v>
      </c>
      <c r="D12" s="25">
        <v>734</v>
      </c>
      <c r="E12" s="24">
        <f t="shared" si="1"/>
        <v>2202</v>
      </c>
      <c r="F12" s="24">
        <f t="shared" si="2"/>
        <v>24212</v>
      </c>
      <c r="G12" s="24">
        <f t="shared" si="3"/>
        <v>2421.1999999999998</v>
      </c>
      <c r="H12" s="29">
        <v>0</v>
      </c>
      <c r="I12" s="25">
        <v>400</v>
      </c>
      <c r="J12" s="24">
        <v>2000</v>
      </c>
      <c r="K12" s="27">
        <f t="shared" si="0"/>
        <v>29033.200000000001</v>
      </c>
      <c r="L12" s="27">
        <f t="shared" si="4"/>
        <v>87099.6</v>
      </c>
      <c r="M12" s="27">
        <v>0</v>
      </c>
      <c r="N12" s="27">
        <f t="shared" si="5"/>
        <v>0</v>
      </c>
      <c r="O12" s="24">
        <f t="shared" si="6"/>
        <v>24212</v>
      </c>
      <c r="P12" s="27">
        <f t="shared" si="7"/>
        <v>111311.6</v>
      </c>
    </row>
    <row r="13" spans="1:16" x14ac:dyDescent="0.5">
      <c r="A13" s="56"/>
      <c r="B13" s="25">
        <v>22010</v>
      </c>
      <c r="C13" s="28">
        <v>4</v>
      </c>
      <c r="D13" s="25">
        <v>734</v>
      </c>
      <c r="E13" s="24">
        <f t="shared" si="1"/>
        <v>2936</v>
      </c>
      <c r="F13" s="24">
        <f t="shared" si="2"/>
        <v>24946</v>
      </c>
      <c r="G13" s="24">
        <f t="shared" si="3"/>
        <v>2494.6</v>
      </c>
      <c r="H13" s="29">
        <v>0</v>
      </c>
      <c r="I13" s="25">
        <v>400</v>
      </c>
      <c r="J13" s="24">
        <v>2000</v>
      </c>
      <c r="K13" s="27">
        <f t="shared" si="0"/>
        <v>29840.6</v>
      </c>
      <c r="L13" s="27">
        <f t="shared" si="4"/>
        <v>89521.799999999988</v>
      </c>
      <c r="M13" s="27">
        <v>0</v>
      </c>
      <c r="N13" s="27">
        <f t="shared" si="5"/>
        <v>0</v>
      </c>
      <c r="O13" s="24">
        <f t="shared" si="6"/>
        <v>24946</v>
      </c>
      <c r="P13" s="27">
        <f t="shared" si="7"/>
        <v>114467.79999999999</v>
      </c>
    </row>
    <row r="14" spans="1:16" x14ac:dyDescent="0.5">
      <c r="A14" s="56"/>
      <c r="B14" s="25">
        <v>22010</v>
      </c>
      <c r="C14" s="28">
        <v>5</v>
      </c>
      <c r="D14" s="25">
        <v>734</v>
      </c>
      <c r="E14" s="24">
        <f t="shared" si="1"/>
        <v>3670</v>
      </c>
      <c r="F14" s="24">
        <f t="shared" si="2"/>
        <v>25680</v>
      </c>
      <c r="G14" s="24">
        <f t="shared" si="3"/>
        <v>2568</v>
      </c>
      <c r="H14" s="29">
        <v>0</v>
      </c>
      <c r="I14" s="25">
        <v>400</v>
      </c>
      <c r="J14" s="24">
        <v>2000</v>
      </c>
      <c r="K14" s="27">
        <f t="shared" si="0"/>
        <v>30648</v>
      </c>
      <c r="L14" s="27">
        <f t="shared" si="4"/>
        <v>91944</v>
      </c>
      <c r="M14" s="27">
        <v>0</v>
      </c>
      <c r="N14" s="27">
        <f t="shared" si="5"/>
        <v>0</v>
      </c>
      <c r="O14" s="24">
        <f t="shared" si="6"/>
        <v>25680</v>
      </c>
      <c r="P14" s="27">
        <f t="shared" si="7"/>
        <v>117624</v>
      </c>
    </row>
    <row r="15" spans="1:16" x14ac:dyDescent="0.5">
      <c r="A15" s="56"/>
      <c r="B15" s="25">
        <v>22010</v>
      </c>
      <c r="C15" s="28">
        <v>6</v>
      </c>
      <c r="D15" s="25">
        <v>734</v>
      </c>
      <c r="E15" s="24">
        <f t="shared" si="1"/>
        <v>4404</v>
      </c>
      <c r="F15" s="24">
        <f t="shared" si="2"/>
        <v>26414</v>
      </c>
      <c r="G15" s="24">
        <f t="shared" si="3"/>
        <v>2641.4</v>
      </c>
      <c r="H15" s="29">
        <v>0</v>
      </c>
      <c r="I15" s="25">
        <v>400</v>
      </c>
      <c r="J15" s="24">
        <v>2000</v>
      </c>
      <c r="K15" s="27">
        <f t="shared" si="0"/>
        <v>31455.4</v>
      </c>
      <c r="L15" s="27">
        <f t="shared" si="4"/>
        <v>94366.200000000012</v>
      </c>
      <c r="M15" s="27">
        <v>0</v>
      </c>
      <c r="N15" s="27">
        <f t="shared" si="5"/>
        <v>0</v>
      </c>
      <c r="O15" s="24">
        <f t="shared" si="6"/>
        <v>26414</v>
      </c>
      <c r="P15" s="27">
        <f t="shared" si="7"/>
        <v>120780.20000000001</v>
      </c>
    </row>
    <row r="16" spans="1:16" x14ac:dyDescent="0.5">
      <c r="A16" s="56" t="s">
        <v>15</v>
      </c>
      <c r="B16" s="25">
        <v>26610</v>
      </c>
      <c r="C16" s="28">
        <v>0</v>
      </c>
      <c r="D16" s="25">
        <v>0</v>
      </c>
      <c r="E16" s="24">
        <f t="shared" si="1"/>
        <v>0</v>
      </c>
      <c r="F16" s="24">
        <f t="shared" si="2"/>
        <v>26610</v>
      </c>
      <c r="G16" s="24">
        <f t="shared" si="3"/>
        <v>2661</v>
      </c>
      <c r="H16" s="29">
        <f t="shared" ref="H16" si="8">F16*6/100</f>
        <v>1596.6</v>
      </c>
      <c r="I16" s="25">
        <v>400</v>
      </c>
      <c r="J16" s="24">
        <v>2000</v>
      </c>
      <c r="K16" s="27">
        <f t="shared" si="0"/>
        <v>33267.599999999999</v>
      </c>
      <c r="L16" s="27">
        <f t="shared" si="4"/>
        <v>99802.799999999988</v>
      </c>
      <c r="M16" s="27">
        <v>8080</v>
      </c>
      <c r="N16" s="27">
        <f t="shared" si="5"/>
        <v>24240</v>
      </c>
      <c r="O16" s="24">
        <f t="shared" si="6"/>
        <v>26610</v>
      </c>
      <c r="P16" s="27">
        <f t="shared" si="7"/>
        <v>150652.79999999999</v>
      </c>
    </row>
    <row r="17" spans="1:16" x14ac:dyDescent="0.5">
      <c r="A17" s="56"/>
      <c r="B17" s="25">
        <v>26610</v>
      </c>
      <c r="C17" s="28">
        <v>1</v>
      </c>
      <c r="D17" s="25">
        <v>887</v>
      </c>
      <c r="E17" s="24">
        <f t="shared" si="1"/>
        <v>887</v>
      </c>
      <c r="F17" s="24">
        <f t="shared" si="2"/>
        <v>27497</v>
      </c>
      <c r="G17" s="24">
        <f t="shared" si="3"/>
        <v>2749.7</v>
      </c>
      <c r="H17" s="29">
        <v>0</v>
      </c>
      <c r="I17" s="25">
        <v>400</v>
      </c>
      <c r="J17" s="24">
        <v>2000</v>
      </c>
      <c r="K17" s="27">
        <f t="shared" si="0"/>
        <v>32646.7</v>
      </c>
      <c r="L17" s="27">
        <f t="shared" si="4"/>
        <v>97940.1</v>
      </c>
      <c r="M17" s="27">
        <v>8080</v>
      </c>
      <c r="N17" s="27">
        <f t="shared" si="5"/>
        <v>24240</v>
      </c>
      <c r="O17" s="24">
        <f t="shared" si="6"/>
        <v>27497</v>
      </c>
      <c r="P17" s="27">
        <f t="shared" si="7"/>
        <v>149677.1</v>
      </c>
    </row>
    <row r="18" spans="1:16" x14ac:dyDescent="0.5">
      <c r="A18" s="56"/>
      <c r="B18" s="25">
        <v>26610</v>
      </c>
      <c r="C18" s="28">
        <v>2</v>
      </c>
      <c r="D18" s="25">
        <v>887</v>
      </c>
      <c r="E18" s="24">
        <f t="shared" si="1"/>
        <v>1774</v>
      </c>
      <c r="F18" s="24">
        <f t="shared" si="2"/>
        <v>28384</v>
      </c>
      <c r="G18" s="24">
        <f t="shared" si="3"/>
        <v>2838.4</v>
      </c>
      <c r="H18" s="29">
        <v>0</v>
      </c>
      <c r="I18" s="25">
        <v>400</v>
      </c>
      <c r="J18" s="24">
        <v>2000</v>
      </c>
      <c r="K18" s="27">
        <f t="shared" si="0"/>
        <v>33622.400000000001</v>
      </c>
      <c r="L18" s="27">
        <f t="shared" si="4"/>
        <v>100867.20000000001</v>
      </c>
      <c r="M18" s="27">
        <v>8080</v>
      </c>
      <c r="N18" s="27">
        <f t="shared" si="5"/>
        <v>24240</v>
      </c>
      <c r="O18" s="24">
        <f t="shared" si="6"/>
        <v>28384</v>
      </c>
      <c r="P18" s="27">
        <f t="shared" si="7"/>
        <v>153491.20000000001</v>
      </c>
    </row>
    <row r="19" spans="1:16" x14ac:dyDescent="0.5">
      <c r="A19" s="56"/>
      <c r="B19" s="25">
        <v>26610</v>
      </c>
      <c r="C19" s="28">
        <v>3</v>
      </c>
      <c r="D19" s="25">
        <v>887</v>
      </c>
      <c r="E19" s="24">
        <f t="shared" si="1"/>
        <v>2661</v>
      </c>
      <c r="F19" s="24">
        <f t="shared" si="2"/>
        <v>29271</v>
      </c>
      <c r="G19" s="24">
        <f t="shared" si="3"/>
        <v>2927.1</v>
      </c>
      <c r="H19" s="29">
        <v>0</v>
      </c>
      <c r="I19" s="25">
        <v>400</v>
      </c>
      <c r="J19" s="24">
        <v>2000</v>
      </c>
      <c r="K19" s="27">
        <f t="shared" si="0"/>
        <v>34598.1</v>
      </c>
      <c r="L19" s="27">
        <f t="shared" si="4"/>
        <v>103794.29999999999</v>
      </c>
      <c r="M19" s="27">
        <v>8080</v>
      </c>
      <c r="N19" s="27">
        <f t="shared" si="5"/>
        <v>24240</v>
      </c>
      <c r="O19" s="24">
        <f t="shared" si="6"/>
        <v>29271</v>
      </c>
      <c r="P19" s="27">
        <f t="shared" si="7"/>
        <v>157305.29999999999</v>
      </c>
    </row>
    <row r="20" spans="1:16" x14ac:dyDescent="0.5">
      <c r="A20" s="56"/>
      <c r="B20" s="25">
        <v>26610</v>
      </c>
      <c r="C20" s="28">
        <v>4</v>
      </c>
      <c r="D20" s="25">
        <v>887</v>
      </c>
      <c r="E20" s="24">
        <f t="shared" si="1"/>
        <v>3548</v>
      </c>
      <c r="F20" s="24">
        <f t="shared" si="2"/>
        <v>30158</v>
      </c>
      <c r="G20" s="24">
        <f t="shared" si="3"/>
        <v>3015.8</v>
      </c>
      <c r="H20" s="29">
        <v>0</v>
      </c>
      <c r="I20" s="25">
        <v>400</v>
      </c>
      <c r="J20" s="24">
        <v>2000</v>
      </c>
      <c r="K20" s="27">
        <f t="shared" si="0"/>
        <v>35573.800000000003</v>
      </c>
      <c r="L20" s="27">
        <f t="shared" si="4"/>
        <v>106721.40000000001</v>
      </c>
      <c r="M20" s="27">
        <v>8080</v>
      </c>
      <c r="N20" s="27">
        <f t="shared" si="5"/>
        <v>24240</v>
      </c>
      <c r="O20" s="24">
        <f t="shared" si="6"/>
        <v>30158</v>
      </c>
      <c r="P20" s="27">
        <f t="shared" si="7"/>
        <v>161119.40000000002</v>
      </c>
    </row>
    <row r="21" spans="1:16" x14ac:dyDescent="0.5">
      <c r="A21" s="56"/>
      <c r="B21" s="25">
        <v>26610</v>
      </c>
      <c r="C21" s="28">
        <v>5</v>
      </c>
      <c r="D21" s="25">
        <v>887</v>
      </c>
      <c r="E21" s="24">
        <f t="shared" si="1"/>
        <v>4435</v>
      </c>
      <c r="F21" s="24">
        <f t="shared" si="2"/>
        <v>31045</v>
      </c>
      <c r="G21" s="24">
        <f t="shared" si="3"/>
        <v>3104.5</v>
      </c>
      <c r="H21" s="29">
        <v>0</v>
      </c>
      <c r="I21" s="25">
        <v>400</v>
      </c>
      <c r="J21" s="24">
        <v>2000</v>
      </c>
      <c r="K21" s="27">
        <f t="shared" si="0"/>
        <v>36549.5</v>
      </c>
      <c r="L21" s="27">
        <f t="shared" si="4"/>
        <v>109648.5</v>
      </c>
      <c r="M21" s="27">
        <v>8080</v>
      </c>
      <c r="N21" s="27">
        <f t="shared" si="5"/>
        <v>24240</v>
      </c>
      <c r="O21" s="24">
        <f t="shared" si="6"/>
        <v>31045</v>
      </c>
      <c r="P21" s="27">
        <f t="shared" si="7"/>
        <v>164933.5</v>
      </c>
    </row>
    <row r="22" spans="1:16" x14ac:dyDescent="0.5">
      <c r="A22" s="56"/>
      <c r="B22" s="25">
        <v>26610</v>
      </c>
      <c r="C22" s="28">
        <v>6</v>
      </c>
      <c r="D22" s="25">
        <v>887</v>
      </c>
      <c r="E22" s="24">
        <f t="shared" si="1"/>
        <v>5322</v>
      </c>
      <c r="F22" s="24">
        <f t="shared" si="2"/>
        <v>31932</v>
      </c>
      <c r="G22" s="24">
        <f t="shared" si="3"/>
        <v>3193.2</v>
      </c>
      <c r="H22" s="29">
        <v>0</v>
      </c>
      <c r="I22" s="25">
        <v>400</v>
      </c>
      <c r="J22" s="24">
        <v>2000</v>
      </c>
      <c r="K22" s="27">
        <f t="shared" si="0"/>
        <v>37525.199999999997</v>
      </c>
      <c r="L22" s="27">
        <f t="shared" si="4"/>
        <v>112575.59999999999</v>
      </c>
      <c r="M22" s="27">
        <v>8080</v>
      </c>
      <c r="N22" s="27">
        <f t="shared" si="5"/>
        <v>24240</v>
      </c>
      <c r="O22" s="24">
        <f t="shared" si="6"/>
        <v>31932</v>
      </c>
      <c r="P22" s="27">
        <f t="shared" si="7"/>
        <v>168747.59999999998</v>
      </c>
    </row>
    <row r="23" spans="1:16" x14ac:dyDescent="0.5">
      <c r="A23" s="51" t="s">
        <v>12</v>
      </c>
      <c r="B23" s="25">
        <v>28200</v>
      </c>
      <c r="C23" s="28">
        <v>0</v>
      </c>
      <c r="D23" s="25">
        <v>0</v>
      </c>
      <c r="E23" s="24">
        <f t="shared" si="1"/>
        <v>0</v>
      </c>
      <c r="F23" s="24">
        <f t="shared" si="2"/>
        <v>28200</v>
      </c>
      <c r="G23" s="24">
        <f t="shared" si="3"/>
        <v>2820</v>
      </c>
      <c r="H23" s="29">
        <v>0</v>
      </c>
      <c r="I23" s="25">
        <v>400</v>
      </c>
      <c r="J23" s="24">
        <v>2000</v>
      </c>
      <c r="K23" s="27">
        <f t="shared" si="0"/>
        <v>33420</v>
      </c>
      <c r="L23" s="27">
        <f t="shared" si="4"/>
        <v>100260</v>
      </c>
      <c r="M23" s="27">
        <v>9650</v>
      </c>
      <c r="N23" s="27">
        <f t="shared" si="5"/>
        <v>28950</v>
      </c>
      <c r="O23" s="24">
        <f t="shared" si="6"/>
        <v>28200</v>
      </c>
      <c r="P23" s="27">
        <f t="shared" si="7"/>
        <v>157410</v>
      </c>
    </row>
    <row r="24" spans="1:16" x14ac:dyDescent="0.5">
      <c r="A24" s="51"/>
      <c r="B24" s="25">
        <v>28200</v>
      </c>
      <c r="C24" s="28">
        <v>1</v>
      </c>
      <c r="D24" s="25">
        <v>940</v>
      </c>
      <c r="E24" s="24">
        <f t="shared" si="1"/>
        <v>940</v>
      </c>
      <c r="F24" s="24">
        <f t="shared" si="2"/>
        <v>29140</v>
      </c>
      <c r="G24" s="24">
        <f t="shared" si="3"/>
        <v>2914</v>
      </c>
      <c r="H24" s="29">
        <v>0</v>
      </c>
      <c r="I24" s="25">
        <v>400</v>
      </c>
      <c r="J24" s="24">
        <v>2000</v>
      </c>
      <c r="K24" s="27">
        <f t="shared" si="0"/>
        <v>34454</v>
      </c>
      <c r="L24" s="27">
        <f t="shared" si="4"/>
        <v>103362</v>
      </c>
      <c r="M24" s="27">
        <v>9650</v>
      </c>
      <c r="N24" s="27">
        <f t="shared" si="5"/>
        <v>28950</v>
      </c>
      <c r="O24" s="24">
        <f t="shared" si="6"/>
        <v>29140</v>
      </c>
      <c r="P24" s="27">
        <f t="shared" si="7"/>
        <v>161452</v>
      </c>
    </row>
    <row r="25" spans="1:16" x14ac:dyDescent="0.5">
      <c r="A25" s="51"/>
      <c r="B25" s="25">
        <v>28200</v>
      </c>
      <c r="C25" s="28">
        <v>2</v>
      </c>
      <c r="D25" s="25">
        <v>940</v>
      </c>
      <c r="E25" s="24">
        <f t="shared" si="1"/>
        <v>1880</v>
      </c>
      <c r="F25" s="24">
        <f t="shared" si="2"/>
        <v>30080</v>
      </c>
      <c r="G25" s="24">
        <f t="shared" si="3"/>
        <v>3008</v>
      </c>
      <c r="H25" s="29">
        <v>0</v>
      </c>
      <c r="I25" s="25">
        <v>400</v>
      </c>
      <c r="J25" s="24">
        <v>2000</v>
      </c>
      <c r="K25" s="27">
        <f t="shared" si="0"/>
        <v>35488</v>
      </c>
      <c r="L25" s="27">
        <f t="shared" si="4"/>
        <v>106464</v>
      </c>
      <c r="M25" s="27">
        <v>9650</v>
      </c>
      <c r="N25" s="27">
        <f t="shared" si="5"/>
        <v>28950</v>
      </c>
      <c r="O25" s="24">
        <f t="shared" si="6"/>
        <v>30080</v>
      </c>
      <c r="P25" s="27">
        <f t="shared" si="7"/>
        <v>165494</v>
      </c>
    </row>
    <row r="26" spans="1:16" x14ac:dyDescent="0.5">
      <c r="A26" s="51"/>
      <c r="B26" s="25">
        <v>28200</v>
      </c>
      <c r="C26" s="28">
        <v>3</v>
      </c>
      <c r="D26" s="25">
        <v>940</v>
      </c>
      <c r="E26" s="24">
        <f t="shared" si="1"/>
        <v>2820</v>
      </c>
      <c r="F26" s="24">
        <f t="shared" si="2"/>
        <v>31020</v>
      </c>
      <c r="G26" s="24">
        <f t="shared" si="3"/>
        <v>3102</v>
      </c>
      <c r="H26" s="29">
        <v>0</v>
      </c>
      <c r="I26" s="25">
        <v>400</v>
      </c>
      <c r="J26" s="24">
        <v>2000</v>
      </c>
      <c r="K26" s="27">
        <f t="shared" si="0"/>
        <v>36522</v>
      </c>
      <c r="L26" s="27">
        <f t="shared" si="4"/>
        <v>109566</v>
      </c>
      <c r="M26" s="27">
        <v>9650</v>
      </c>
      <c r="N26" s="27">
        <f t="shared" si="5"/>
        <v>28950</v>
      </c>
      <c r="O26" s="24">
        <f t="shared" si="6"/>
        <v>31020</v>
      </c>
      <c r="P26" s="27">
        <f t="shared" si="7"/>
        <v>169536</v>
      </c>
    </row>
    <row r="27" spans="1:16" x14ac:dyDescent="0.5">
      <c r="A27" s="51"/>
      <c r="B27" s="25">
        <v>28200</v>
      </c>
      <c r="C27" s="28">
        <v>4</v>
      </c>
      <c r="D27" s="25">
        <v>940</v>
      </c>
      <c r="E27" s="24">
        <f t="shared" si="1"/>
        <v>3760</v>
      </c>
      <c r="F27" s="24">
        <f t="shared" si="2"/>
        <v>31960</v>
      </c>
      <c r="G27" s="24">
        <f t="shared" si="3"/>
        <v>3196</v>
      </c>
      <c r="H27" s="29">
        <v>0</v>
      </c>
      <c r="I27" s="25">
        <v>400</v>
      </c>
      <c r="J27" s="24">
        <v>2000</v>
      </c>
      <c r="K27" s="27">
        <f t="shared" si="0"/>
        <v>37556</v>
      </c>
      <c r="L27" s="27">
        <f t="shared" si="4"/>
        <v>112668</v>
      </c>
      <c r="M27" s="27">
        <v>9650</v>
      </c>
      <c r="N27" s="27">
        <f t="shared" si="5"/>
        <v>28950</v>
      </c>
      <c r="O27" s="24">
        <f t="shared" si="6"/>
        <v>31960</v>
      </c>
      <c r="P27" s="27">
        <f t="shared" si="7"/>
        <v>173578</v>
      </c>
    </row>
    <row r="28" spans="1:16" x14ac:dyDescent="0.5">
      <c r="A28" s="51"/>
      <c r="B28" s="25">
        <v>28200</v>
      </c>
      <c r="C28" s="28">
        <v>5</v>
      </c>
      <c r="D28" s="25">
        <v>940</v>
      </c>
      <c r="E28" s="24">
        <f t="shared" si="1"/>
        <v>4700</v>
      </c>
      <c r="F28" s="24">
        <f t="shared" si="2"/>
        <v>32900</v>
      </c>
      <c r="G28" s="24">
        <f t="shared" si="3"/>
        <v>3290</v>
      </c>
      <c r="H28" s="29">
        <v>0</v>
      </c>
      <c r="I28" s="25">
        <v>400</v>
      </c>
      <c r="J28" s="24">
        <v>2000</v>
      </c>
      <c r="K28" s="27">
        <f t="shared" si="0"/>
        <v>38590</v>
      </c>
      <c r="L28" s="27">
        <f t="shared" si="4"/>
        <v>115770</v>
      </c>
      <c r="M28" s="27">
        <v>9650</v>
      </c>
      <c r="N28" s="27">
        <f t="shared" si="5"/>
        <v>28950</v>
      </c>
      <c r="O28" s="24">
        <f t="shared" si="6"/>
        <v>32900</v>
      </c>
      <c r="P28" s="27">
        <f t="shared" si="7"/>
        <v>177620</v>
      </c>
    </row>
    <row r="29" spans="1:16" x14ac:dyDescent="0.5">
      <c r="A29" s="51"/>
      <c r="B29" s="25">
        <v>28200</v>
      </c>
      <c r="C29" s="28">
        <v>6</v>
      </c>
      <c r="D29" s="25">
        <v>940</v>
      </c>
      <c r="E29" s="24">
        <f t="shared" si="1"/>
        <v>5640</v>
      </c>
      <c r="F29" s="24">
        <f t="shared" si="2"/>
        <v>33840</v>
      </c>
      <c r="G29" s="24">
        <f t="shared" si="3"/>
        <v>3384</v>
      </c>
      <c r="H29" s="29">
        <v>0</v>
      </c>
      <c r="I29" s="25">
        <v>400</v>
      </c>
      <c r="J29" s="24">
        <v>2000</v>
      </c>
      <c r="K29" s="27">
        <f t="shared" si="0"/>
        <v>39624</v>
      </c>
      <c r="L29" s="27">
        <f t="shared" si="4"/>
        <v>118872</v>
      </c>
      <c r="M29" s="27">
        <v>9650</v>
      </c>
      <c r="N29" s="27">
        <f t="shared" si="5"/>
        <v>28950</v>
      </c>
      <c r="O29" s="24">
        <f t="shared" si="6"/>
        <v>33840</v>
      </c>
      <c r="P29" s="27">
        <f t="shared" si="7"/>
        <v>181662</v>
      </c>
    </row>
    <row r="30" spans="1:16" x14ac:dyDescent="0.5">
      <c r="A30" s="51"/>
      <c r="B30" s="25">
        <v>28200</v>
      </c>
      <c r="C30" s="28">
        <v>7</v>
      </c>
      <c r="D30" s="25">
        <v>940</v>
      </c>
      <c r="E30" s="24">
        <f t="shared" si="1"/>
        <v>6580</v>
      </c>
      <c r="F30" s="24">
        <f t="shared" si="2"/>
        <v>34780</v>
      </c>
      <c r="G30" s="24">
        <f t="shared" si="3"/>
        <v>3478</v>
      </c>
      <c r="H30" s="29">
        <v>0</v>
      </c>
      <c r="I30" s="25">
        <v>400</v>
      </c>
      <c r="J30" s="24">
        <v>2000</v>
      </c>
      <c r="K30" s="27">
        <f t="shared" si="0"/>
        <v>40658</v>
      </c>
      <c r="L30" s="27">
        <f t="shared" si="4"/>
        <v>121974</v>
      </c>
      <c r="M30" s="27">
        <v>9650</v>
      </c>
      <c r="N30" s="27">
        <f t="shared" si="5"/>
        <v>28950</v>
      </c>
      <c r="O30" s="24">
        <f t="shared" si="6"/>
        <v>34780</v>
      </c>
      <c r="P30" s="27">
        <f t="shared" si="7"/>
        <v>185704</v>
      </c>
    </row>
    <row r="31" spans="1:16" x14ac:dyDescent="0.5">
      <c r="A31" s="51"/>
      <c r="B31" s="25">
        <v>28200</v>
      </c>
      <c r="C31" s="28">
        <v>8</v>
      </c>
      <c r="D31" s="25">
        <v>940</v>
      </c>
      <c r="E31" s="24">
        <f t="shared" si="1"/>
        <v>7520</v>
      </c>
      <c r="F31" s="24">
        <f t="shared" si="2"/>
        <v>35720</v>
      </c>
      <c r="G31" s="24">
        <f t="shared" si="3"/>
        <v>3572</v>
      </c>
      <c r="H31" s="29">
        <v>0</v>
      </c>
      <c r="I31" s="25">
        <v>400</v>
      </c>
      <c r="J31" s="24">
        <v>2000</v>
      </c>
      <c r="K31" s="27">
        <f t="shared" si="0"/>
        <v>41692</v>
      </c>
      <c r="L31" s="27">
        <f t="shared" si="4"/>
        <v>125076</v>
      </c>
      <c r="M31" s="27">
        <v>9650</v>
      </c>
      <c r="N31" s="27">
        <f t="shared" si="5"/>
        <v>28950</v>
      </c>
      <c r="O31" s="24">
        <f t="shared" si="6"/>
        <v>35720</v>
      </c>
      <c r="P31" s="27">
        <f t="shared" si="7"/>
        <v>189746</v>
      </c>
    </row>
    <row r="32" spans="1:16" x14ac:dyDescent="0.5">
      <c r="A32" s="51" t="s">
        <v>16</v>
      </c>
      <c r="B32" s="25">
        <v>35990</v>
      </c>
      <c r="C32" s="28">
        <v>0</v>
      </c>
      <c r="D32" s="25">
        <v>0</v>
      </c>
      <c r="E32" s="24">
        <f t="shared" ref="E32:E40" si="9">C32*D32</f>
        <v>0</v>
      </c>
      <c r="F32" s="24">
        <f t="shared" ref="F32:F40" si="10">B32+E32</f>
        <v>35990</v>
      </c>
      <c r="G32" s="24">
        <f t="shared" si="3"/>
        <v>3599</v>
      </c>
      <c r="H32" s="29">
        <v>0</v>
      </c>
      <c r="I32" s="25">
        <v>400</v>
      </c>
      <c r="J32" s="24">
        <v>2000</v>
      </c>
      <c r="K32" s="27">
        <f t="shared" si="0"/>
        <v>41989</v>
      </c>
      <c r="L32" s="27">
        <f t="shared" si="4"/>
        <v>125967</v>
      </c>
      <c r="M32" s="27">
        <v>14760</v>
      </c>
      <c r="N32" s="27">
        <f t="shared" si="5"/>
        <v>44280</v>
      </c>
      <c r="O32" s="24">
        <f t="shared" si="6"/>
        <v>35990</v>
      </c>
      <c r="P32" s="27">
        <f t="shared" si="7"/>
        <v>206237</v>
      </c>
    </row>
    <row r="33" spans="1:16" x14ac:dyDescent="0.5">
      <c r="A33" s="51"/>
      <c r="B33" s="25">
        <v>35990</v>
      </c>
      <c r="C33" s="28">
        <v>1</v>
      </c>
      <c r="D33" s="25">
        <v>1200</v>
      </c>
      <c r="E33" s="24">
        <f t="shared" si="9"/>
        <v>1200</v>
      </c>
      <c r="F33" s="24">
        <f t="shared" si="10"/>
        <v>37190</v>
      </c>
      <c r="G33" s="24">
        <f t="shared" si="3"/>
        <v>3719</v>
      </c>
      <c r="H33" s="29">
        <v>0</v>
      </c>
      <c r="I33" s="25">
        <v>400</v>
      </c>
      <c r="J33" s="24">
        <v>2000</v>
      </c>
      <c r="K33" s="27">
        <f t="shared" si="0"/>
        <v>43309</v>
      </c>
      <c r="L33" s="27">
        <f t="shared" si="4"/>
        <v>129927</v>
      </c>
      <c r="M33" s="27">
        <v>14760</v>
      </c>
      <c r="N33" s="27">
        <f t="shared" si="5"/>
        <v>44280</v>
      </c>
      <c r="O33" s="24">
        <f t="shared" si="6"/>
        <v>37190</v>
      </c>
      <c r="P33" s="27">
        <f t="shared" si="7"/>
        <v>211397</v>
      </c>
    </row>
    <row r="34" spans="1:16" x14ac:dyDescent="0.5">
      <c r="A34" s="51"/>
      <c r="B34" s="25">
        <v>35990</v>
      </c>
      <c r="C34" s="28">
        <v>2</v>
      </c>
      <c r="D34" s="25">
        <v>1200</v>
      </c>
      <c r="E34" s="24">
        <f t="shared" si="9"/>
        <v>2400</v>
      </c>
      <c r="F34" s="24">
        <f t="shared" si="10"/>
        <v>38390</v>
      </c>
      <c r="G34" s="24">
        <f t="shared" si="3"/>
        <v>3839</v>
      </c>
      <c r="H34" s="29">
        <v>0</v>
      </c>
      <c r="I34" s="25">
        <v>400</v>
      </c>
      <c r="J34" s="24">
        <v>2000</v>
      </c>
      <c r="K34" s="27">
        <f t="shared" si="0"/>
        <v>44629</v>
      </c>
      <c r="L34" s="27">
        <f t="shared" si="4"/>
        <v>133887</v>
      </c>
      <c r="M34" s="27">
        <v>14760</v>
      </c>
      <c r="N34" s="27">
        <f t="shared" si="5"/>
        <v>44280</v>
      </c>
      <c r="O34" s="24">
        <f t="shared" si="6"/>
        <v>38390</v>
      </c>
      <c r="P34" s="27">
        <f t="shared" si="7"/>
        <v>216557</v>
      </c>
    </row>
    <row r="35" spans="1:16" x14ac:dyDescent="0.5">
      <c r="A35" s="51"/>
      <c r="B35" s="25">
        <v>35990</v>
      </c>
      <c r="C35" s="28">
        <v>3</v>
      </c>
      <c r="D35" s="25">
        <v>1200</v>
      </c>
      <c r="E35" s="24">
        <f t="shared" si="9"/>
        <v>3600</v>
      </c>
      <c r="F35" s="24">
        <f t="shared" si="10"/>
        <v>39590</v>
      </c>
      <c r="G35" s="24">
        <f t="shared" si="3"/>
        <v>3959</v>
      </c>
      <c r="H35" s="29">
        <v>0</v>
      </c>
      <c r="I35" s="25">
        <v>400</v>
      </c>
      <c r="J35" s="24">
        <v>2000</v>
      </c>
      <c r="K35" s="27">
        <f t="shared" si="0"/>
        <v>45949</v>
      </c>
      <c r="L35" s="27">
        <f t="shared" si="4"/>
        <v>137847</v>
      </c>
      <c r="M35" s="27">
        <v>14760</v>
      </c>
      <c r="N35" s="27">
        <f t="shared" si="5"/>
        <v>44280</v>
      </c>
      <c r="O35" s="24">
        <f t="shared" si="6"/>
        <v>39590</v>
      </c>
      <c r="P35" s="27">
        <f t="shared" si="7"/>
        <v>221717</v>
      </c>
    </row>
    <row r="36" spans="1:16" x14ac:dyDescent="0.5">
      <c r="A36" s="51"/>
      <c r="B36" s="25">
        <v>35990</v>
      </c>
      <c r="C36" s="28">
        <v>4</v>
      </c>
      <c r="D36" s="25">
        <v>1200</v>
      </c>
      <c r="E36" s="24">
        <f t="shared" si="9"/>
        <v>4800</v>
      </c>
      <c r="F36" s="24">
        <f t="shared" si="10"/>
        <v>40790</v>
      </c>
      <c r="G36" s="24">
        <f t="shared" si="3"/>
        <v>4079</v>
      </c>
      <c r="H36" s="29">
        <v>0</v>
      </c>
      <c r="I36" s="25">
        <v>400</v>
      </c>
      <c r="J36" s="24">
        <v>2000</v>
      </c>
      <c r="K36" s="27">
        <f t="shared" si="0"/>
        <v>47269</v>
      </c>
      <c r="L36" s="27">
        <f t="shared" si="4"/>
        <v>141807</v>
      </c>
      <c r="M36" s="27">
        <v>14760</v>
      </c>
      <c r="N36" s="27">
        <f t="shared" si="5"/>
        <v>44280</v>
      </c>
      <c r="O36" s="24">
        <f t="shared" si="6"/>
        <v>40790</v>
      </c>
      <c r="P36" s="27">
        <f t="shared" si="7"/>
        <v>226877</v>
      </c>
    </row>
    <row r="37" spans="1:16" x14ac:dyDescent="0.5">
      <c r="A37" s="51"/>
      <c r="B37" s="25">
        <v>35990</v>
      </c>
      <c r="C37" s="28">
        <v>5</v>
      </c>
      <c r="D37" s="25">
        <v>1200</v>
      </c>
      <c r="E37" s="24">
        <f t="shared" si="9"/>
        <v>6000</v>
      </c>
      <c r="F37" s="24">
        <f t="shared" si="10"/>
        <v>41990</v>
      </c>
      <c r="G37" s="24">
        <f t="shared" si="3"/>
        <v>4199</v>
      </c>
      <c r="H37" s="29">
        <v>0</v>
      </c>
      <c r="I37" s="25">
        <v>400</v>
      </c>
      <c r="J37" s="24">
        <v>2000</v>
      </c>
      <c r="K37" s="27">
        <f t="shared" si="0"/>
        <v>48589</v>
      </c>
      <c r="L37" s="27">
        <f t="shared" si="4"/>
        <v>145767</v>
      </c>
      <c r="M37" s="27">
        <v>14760</v>
      </c>
      <c r="N37" s="27">
        <f t="shared" si="5"/>
        <v>44280</v>
      </c>
      <c r="O37" s="24">
        <f t="shared" si="6"/>
        <v>41990</v>
      </c>
      <c r="P37" s="27">
        <f t="shared" si="7"/>
        <v>232037</v>
      </c>
    </row>
    <row r="38" spans="1:16" x14ac:dyDescent="0.5">
      <c r="A38" s="51"/>
      <c r="B38" s="25">
        <v>35990</v>
      </c>
      <c r="C38" s="28">
        <v>6</v>
      </c>
      <c r="D38" s="25">
        <v>1200</v>
      </c>
      <c r="E38" s="24">
        <f t="shared" si="9"/>
        <v>7200</v>
      </c>
      <c r="F38" s="24">
        <f t="shared" si="10"/>
        <v>43190</v>
      </c>
      <c r="G38" s="24">
        <f t="shared" si="3"/>
        <v>4319</v>
      </c>
      <c r="H38" s="29">
        <v>0</v>
      </c>
      <c r="I38" s="25">
        <v>400</v>
      </c>
      <c r="J38" s="24">
        <v>2000</v>
      </c>
      <c r="K38" s="27">
        <f t="shared" si="0"/>
        <v>49909</v>
      </c>
      <c r="L38" s="27">
        <f t="shared" si="4"/>
        <v>149727</v>
      </c>
      <c r="M38" s="27">
        <v>14760</v>
      </c>
      <c r="N38" s="27">
        <f t="shared" si="5"/>
        <v>44280</v>
      </c>
      <c r="O38" s="24">
        <f t="shared" si="6"/>
        <v>43190</v>
      </c>
      <c r="P38" s="27">
        <f t="shared" si="7"/>
        <v>237197</v>
      </c>
    </row>
    <row r="39" spans="1:16" x14ac:dyDescent="0.5">
      <c r="A39" s="51"/>
      <c r="B39" s="25">
        <v>35990</v>
      </c>
      <c r="C39" s="28">
        <v>7</v>
      </c>
      <c r="D39" s="25">
        <v>1200</v>
      </c>
      <c r="E39" s="24">
        <f t="shared" si="9"/>
        <v>8400</v>
      </c>
      <c r="F39" s="24">
        <f t="shared" si="10"/>
        <v>44390</v>
      </c>
      <c r="G39" s="24">
        <f t="shared" si="3"/>
        <v>4439</v>
      </c>
      <c r="H39" s="29">
        <v>0</v>
      </c>
      <c r="I39" s="25">
        <v>400</v>
      </c>
      <c r="J39" s="24">
        <v>2000</v>
      </c>
      <c r="K39" s="27">
        <f t="shared" si="0"/>
        <v>51229</v>
      </c>
      <c r="L39" s="27">
        <f t="shared" si="4"/>
        <v>153687</v>
      </c>
      <c r="M39" s="27">
        <v>14760</v>
      </c>
      <c r="N39" s="27">
        <f t="shared" si="5"/>
        <v>44280</v>
      </c>
      <c r="O39" s="24">
        <f t="shared" si="6"/>
        <v>44390</v>
      </c>
      <c r="P39" s="27">
        <f t="shared" si="7"/>
        <v>242357</v>
      </c>
    </row>
    <row r="40" spans="1:16" x14ac:dyDescent="0.5">
      <c r="A40" s="51"/>
      <c r="B40" s="25">
        <v>35990</v>
      </c>
      <c r="C40" s="28">
        <v>8</v>
      </c>
      <c r="D40" s="25">
        <v>1200</v>
      </c>
      <c r="E40" s="24">
        <f t="shared" si="9"/>
        <v>9600</v>
      </c>
      <c r="F40" s="24">
        <f t="shared" si="10"/>
        <v>45590</v>
      </c>
      <c r="G40" s="24">
        <f t="shared" si="3"/>
        <v>4559</v>
      </c>
      <c r="H40" s="29">
        <v>0</v>
      </c>
      <c r="I40" s="25">
        <v>400</v>
      </c>
      <c r="J40" s="24">
        <v>2000</v>
      </c>
      <c r="K40" s="27">
        <f t="shared" si="0"/>
        <v>52549</v>
      </c>
      <c r="L40" s="27">
        <f t="shared" si="4"/>
        <v>157647</v>
      </c>
      <c r="M40" s="27">
        <v>14760</v>
      </c>
      <c r="N40" s="27">
        <f t="shared" si="5"/>
        <v>44280</v>
      </c>
      <c r="O40" s="24">
        <f t="shared" si="6"/>
        <v>45590</v>
      </c>
      <c r="P40" s="27">
        <f t="shared" si="7"/>
        <v>247517</v>
      </c>
    </row>
    <row r="41" spans="1:16" s="36" customFormat="1" ht="17.25" x14ac:dyDescent="0.45">
      <c r="B41" s="37">
        <f t="shared" ref="B41:P41" si="11">SUM(B3:B40)</f>
        <v>1048060</v>
      </c>
      <c r="C41" s="38">
        <f t="shared" si="11"/>
        <v>124</v>
      </c>
      <c r="D41" s="36">
        <f t="shared" si="11"/>
        <v>30291</v>
      </c>
      <c r="E41" s="36">
        <f t="shared" si="11"/>
        <v>117971</v>
      </c>
      <c r="F41" s="36">
        <f t="shared" si="11"/>
        <v>1166031</v>
      </c>
      <c r="G41" s="37">
        <f t="shared" si="11"/>
        <v>113942.1</v>
      </c>
      <c r="H41" s="37">
        <f t="shared" si="11"/>
        <v>2837.3999999999996</v>
      </c>
      <c r="I41" s="37">
        <f t="shared" si="11"/>
        <v>14800</v>
      </c>
      <c r="J41" s="36">
        <f t="shared" si="11"/>
        <v>76000</v>
      </c>
      <c r="K41" s="39">
        <f t="shared" si="11"/>
        <v>1373610.5</v>
      </c>
      <c r="L41" s="40">
        <f t="shared" si="11"/>
        <v>4120831.5</v>
      </c>
      <c r="M41" s="40">
        <f t="shared" si="11"/>
        <v>276250</v>
      </c>
      <c r="N41" s="40">
        <f t="shared" si="11"/>
        <v>828750</v>
      </c>
      <c r="O41" s="39">
        <f t="shared" si="11"/>
        <v>1166031</v>
      </c>
      <c r="P41" s="40">
        <f t="shared" si="11"/>
        <v>6115612.5</v>
      </c>
    </row>
    <row r="42" spans="1:16" x14ac:dyDescent="0.5">
      <c r="I42" s="17"/>
    </row>
    <row r="43" spans="1:16" x14ac:dyDescent="0.5">
      <c r="I43" s="17"/>
    </row>
    <row r="44" spans="1:16" x14ac:dyDescent="0.5">
      <c r="I44" s="17"/>
    </row>
    <row r="45" spans="1:16" x14ac:dyDescent="0.5">
      <c r="I45" s="17"/>
    </row>
    <row r="46" spans="1:16" x14ac:dyDescent="0.5">
      <c r="I46" s="17"/>
    </row>
    <row r="47" spans="1:16" x14ac:dyDescent="0.5">
      <c r="I47" s="17"/>
    </row>
    <row r="48" spans="1:16" x14ac:dyDescent="0.5">
      <c r="I48" s="17"/>
    </row>
    <row r="49" spans="9:9" s="6" customFormat="1" x14ac:dyDescent="0.5">
      <c r="I49" s="17"/>
    </row>
    <row r="50" spans="9:9" s="6" customFormat="1" x14ac:dyDescent="0.5">
      <c r="I50" s="17"/>
    </row>
    <row r="51" spans="9:9" s="6" customFormat="1" x14ac:dyDescent="0.5">
      <c r="I51" s="17"/>
    </row>
    <row r="52" spans="9:9" s="6" customFormat="1" x14ac:dyDescent="0.5">
      <c r="I52" s="17"/>
    </row>
    <row r="53" spans="9:9" s="6" customFormat="1" x14ac:dyDescent="0.5">
      <c r="I53" s="17"/>
    </row>
    <row r="54" spans="9:9" s="6" customFormat="1" x14ac:dyDescent="0.5">
      <c r="I54" s="17"/>
    </row>
    <row r="55" spans="9:9" s="6" customFormat="1" x14ac:dyDescent="0.5">
      <c r="I55" s="17"/>
    </row>
  </sheetData>
  <mergeCells count="6">
    <mergeCell ref="A32:A40"/>
    <mergeCell ref="A1:P1"/>
    <mergeCell ref="A4:A8"/>
    <mergeCell ref="A9:A15"/>
    <mergeCell ref="A16:A22"/>
    <mergeCell ref="A23:A31"/>
  </mergeCells>
  <pageMargins left="0.25" right="0.25" top="0.6" bottom="0.34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H7" sqref="A1:P24"/>
    </sheetView>
  </sheetViews>
  <sheetFormatPr defaultColWidth="9.140625" defaultRowHeight="28.5" x14ac:dyDescent="0.7"/>
  <cols>
    <col min="1" max="1" width="8.28515625" style="1" customWidth="1"/>
    <col min="2" max="2" width="11.5703125" style="1" customWidth="1"/>
    <col min="3" max="3" width="9.28515625" style="4" bestFit="1" customWidth="1"/>
    <col min="4" max="4" width="9.5703125" style="1" bestFit="1" customWidth="1"/>
    <col min="5" max="5" width="9.28515625" style="1" bestFit="1" customWidth="1"/>
    <col min="6" max="6" width="11.5703125" style="1" bestFit="1" customWidth="1"/>
    <col min="7" max="7" width="10.7109375" style="1" customWidth="1"/>
    <col min="8" max="8" width="12.5703125" style="1" customWidth="1"/>
    <col min="9" max="9" width="7.140625" style="1" customWidth="1"/>
    <col min="10" max="10" width="6.85546875" style="1" customWidth="1"/>
    <col min="11" max="11" width="15.42578125" style="5" customWidth="1"/>
    <col min="12" max="12" width="16.5703125" style="1" customWidth="1"/>
    <col min="13" max="13" width="12.7109375" style="1" customWidth="1"/>
    <col min="14" max="14" width="14.42578125" style="1" customWidth="1"/>
    <col min="15" max="15" width="13" style="5" customWidth="1"/>
    <col min="16" max="16" width="12.5703125" style="1" customWidth="1"/>
    <col min="17" max="16384" width="9.140625" style="1"/>
  </cols>
  <sheetData>
    <row r="1" spans="1:16" x14ac:dyDescent="0.7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3" customFormat="1" ht="39" x14ac:dyDescent="0.25">
      <c r="A2" s="3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25</v>
      </c>
      <c r="I2" s="15" t="s">
        <v>7</v>
      </c>
      <c r="J2" s="15" t="s">
        <v>8</v>
      </c>
      <c r="K2" s="7" t="s">
        <v>9</v>
      </c>
      <c r="L2" s="15" t="s">
        <v>28</v>
      </c>
      <c r="M2" s="15" t="s">
        <v>27</v>
      </c>
      <c r="N2" s="15" t="s">
        <v>26</v>
      </c>
      <c r="O2" s="7" t="s">
        <v>29</v>
      </c>
      <c r="P2" s="15" t="s">
        <v>30</v>
      </c>
    </row>
    <row r="3" spans="1:16" x14ac:dyDescent="0.7">
      <c r="A3" s="8" t="s">
        <v>17</v>
      </c>
      <c r="B3" s="9">
        <v>28200</v>
      </c>
      <c r="C3" s="10">
        <v>0</v>
      </c>
      <c r="D3" s="9">
        <v>0</v>
      </c>
      <c r="E3" s="8">
        <f t="shared" ref="E3:E24" si="0">C3*D3</f>
        <v>0</v>
      </c>
      <c r="F3" s="8">
        <f t="shared" ref="F3:F24" si="1">B3+E3</f>
        <v>28200</v>
      </c>
      <c r="G3" s="9">
        <v>0</v>
      </c>
      <c r="H3" s="9">
        <v>0</v>
      </c>
      <c r="I3" s="9">
        <v>0</v>
      </c>
      <c r="J3" s="8">
        <v>2000</v>
      </c>
      <c r="K3" s="11">
        <f t="shared" ref="K3:K24" si="2">SUM(F3:J3)</f>
        <v>30200</v>
      </c>
      <c r="L3" s="11">
        <f>K3*3</f>
        <v>90600</v>
      </c>
      <c r="M3" s="11"/>
      <c r="N3" s="11">
        <f>M3*3</f>
        <v>0</v>
      </c>
      <c r="O3" s="11">
        <f>F3</f>
        <v>28200</v>
      </c>
      <c r="P3" s="12">
        <f>L3+N3+O3</f>
        <v>118800</v>
      </c>
    </row>
    <row r="4" spans="1:16" ht="27.6" customHeight="1" x14ac:dyDescent="0.7">
      <c r="A4" s="61" t="s">
        <v>18</v>
      </c>
      <c r="B4" s="9">
        <v>28200</v>
      </c>
      <c r="C4" s="10">
        <v>0</v>
      </c>
      <c r="D4" s="9">
        <v>0</v>
      </c>
      <c r="E4" s="8">
        <f t="shared" si="0"/>
        <v>0</v>
      </c>
      <c r="F4" s="8">
        <f t="shared" si="1"/>
        <v>28200</v>
      </c>
      <c r="G4" s="8">
        <f t="shared" ref="G4:G24" si="3">F4*10/100</f>
        <v>2820</v>
      </c>
      <c r="H4" s="11">
        <f>F4*6/100</f>
        <v>1692</v>
      </c>
      <c r="I4" s="9">
        <v>400</v>
      </c>
      <c r="J4" s="8">
        <v>2000</v>
      </c>
      <c r="K4" s="11">
        <f t="shared" si="2"/>
        <v>35112</v>
      </c>
      <c r="L4" s="11">
        <f t="shared" ref="L4:L24" si="4">K4*3</f>
        <v>105336</v>
      </c>
      <c r="M4" s="11">
        <v>9650</v>
      </c>
      <c r="N4" s="11">
        <f t="shared" ref="N4:N24" si="5">M4*3</f>
        <v>28950</v>
      </c>
      <c r="O4" s="11">
        <f t="shared" ref="O4:O24" si="6">F4</f>
        <v>28200</v>
      </c>
      <c r="P4" s="12">
        <f t="shared" ref="P4:P24" si="7">L4+N4+O4</f>
        <v>162486</v>
      </c>
    </row>
    <row r="5" spans="1:16" x14ac:dyDescent="0.7">
      <c r="A5" s="62"/>
      <c r="B5" s="9">
        <v>28200</v>
      </c>
      <c r="C5" s="10">
        <v>1</v>
      </c>
      <c r="D5" s="9">
        <v>940</v>
      </c>
      <c r="E5" s="8">
        <f t="shared" si="0"/>
        <v>940</v>
      </c>
      <c r="F5" s="8">
        <f t="shared" si="1"/>
        <v>29140</v>
      </c>
      <c r="G5" s="8">
        <f t="shared" si="3"/>
        <v>2914</v>
      </c>
      <c r="H5" s="11">
        <v>0</v>
      </c>
      <c r="I5" s="9">
        <v>400</v>
      </c>
      <c r="J5" s="8">
        <v>2000</v>
      </c>
      <c r="K5" s="11">
        <f t="shared" si="2"/>
        <v>34454</v>
      </c>
      <c r="L5" s="11">
        <f t="shared" si="4"/>
        <v>103362</v>
      </c>
      <c r="M5" s="11">
        <v>9650</v>
      </c>
      <c r="N5" s="11">
        <f t="shared" si="5"/>
        <v>28950</v>
      </c>
      <c r="O5" s="11">
        <f t="shared" si="6"/>
        <v>29140</v>
      </c>
      <c r="P5" s="12">
        <f t="shared" si="7"/>
        <v>161452</v>
      </c>
    </row>
    <row r="6" spans="1:16" x14ac:dyDescent="0.7">
      <c r="A6" s="62"/>
      <c r="B6" s="9">
        <v>28200</v>
      </c>
      <c r="C6" s="10">
        <v>2</v>
      </c>
      <c r="D6" s="9">
        <v>940</v>
      </c>
      <c r="E6" s="8">
        <f t="shared" si="0"/>
        <v>1880</v>
      </c>
      <c r="F6" s="8">
        <f t="shared" si="1"/>
        <v>30080</v>
      </c>
      <c r="G6" s="8">
        <f t="shared" si="3"/>
        <v>3008</v>
      </c>
      <c r="H6" s="11">
        <v>0</v>
      </c>
      <c r="I6" s="9">
        <v>400</v>
      </c>
      <c r="J6" s="8">
        <v>2000</v>
      </c>
      <c r="K6" s="11">
        <f t="shared" si="2"/>
        <v>35488</v>
      </c>
      <c r="L6" s="11">
        <f t="shared" si="4"/>
        <v>106464</v>
      </c>
      <c r="M6" s="11">
        <v>9650</v>
      </c>
      <c r="N6" s="11">
        <f t="shared" si="5"/>
        <v>28950</v>
      </c>
      <c r="O6" s="11">
        <f t="shared" si="6"/>
        <v>30080</v>
      </c>
      <c r="P6" s="12">
        <f t="shared" si="7"/>
        <v>165494</v>
      </c>
    </row>
    <row r="7" spans="1:16" x14ac:dyDescent="0.7">
      <c r="A7" s="62"/>
      <c r="B7" s="9">
        <v>28200</v>
      </c>
      <c r="C7" s="10">
        <v>3</v>
      </c>
      <c r="D7" s="9">
        <v>940</v>
      </c>
      <c r="E7" s="8">
        <f t="shared" si="0"/>
        <v>2820</v>
      </c>
      <c r="F7" s="8">
        <f t="shared" si="1"/>
        <v>31020</v>
      </c>
      <c r="G7" s="8">
        <f t="shared" si="3"/>
        <v>3102</v>
      </c>
      <c r="H7" s="11">
        <v>0</v>
      </c>
      <c r="I7" s="9">
        <v>400</v>
      </c>
      <c r="J7" s="8">
        <v>2000</v>
      </c>
      <c r="K7" s="11">
        <f t="shared" si="2"/>
        <v>36522</v>
      </c>
      <c r="L7" s="11">
        <f t="shared" si="4"/>
        <v>109566</v>
      </c>
      <c r="M7" s="11">
        <v>9650</v>
      </c>
      <c r="N7" s="11">
        <f t="shared" si="5"/>
        <v>28950</v>
      </c>
      <c r="O7" s="11">
        <f t="shared" si="6"/>
        <v>31020</v>
      </c>
      <c r="P7" s="12">
        <f t="shared" si="7"/>
        <v>169536</v>
      </c>
    </row>
    <row r="8" spans="1:16" x14ac:dyDescent="0.7">
      <c r="A8" s="62"/>
      <c r="B8" s="9">
        <v>28200</v>
      </c>
      <c r="C8" s="10">
        <v>4</v>
      </c>
      <c r="D8" s="9">
        <v>940</v>
      </c>
      <c r="E8" s="8">
        <f t="shared" si="0"/>
        <v>3760</v>
      </c>
      <c r="F8" s="8">
        <f t="shared" si="1"/>
        <v>31960</v>
      </c>
      <c r="G8" s="8">
        <f t="shared" si="3"/>
        <v>3196</v>
      </c>
      <c r="H8" s="11">
        <v>0</v>
      </c>
      <c r="I8" s="9">
        <v>400</v>
      </c>
      <c r="J8" s="8">
        <v>2000</v>
      </c>
      <c r="K8" s="11">
        <f t="shared" si="2"/>
        <v>37556</v>
      </c>
      <c r="L8" s="11">
        <f t="shared" si="4"/>
        <v>112668</v>
      </c>
      <c r="M8" s="11">
        <v>9650</v>
      </c>
      <c r="N8" s="11">
        <f t="shared" si="5"/>
        <v>28950</v>
      </c>
      <c r="O8" s="11">
        <f t="shared" si="6"/>
        <v>31960</v>
      </c>
      <c r="P8" s="12">
        <f t="shared" si="7"/>
        <v>173578</v>
      </c>
    </row>
    <row r="9" spans="1:16" x14ac:dyDescent="0.7">
      <c r="A9" s="62"/>
      <c r="B9" s="9">
        <v>28200</v>
      </c>
      <c r="C9" s="10">
        <v>5</v>
      </c>
      <c r="D9" s="9">
        <v>940</v>
      </c>
      <c r="E9" s="8">
        <f t="shared" si="0"/>
        <v>4700</v>
      </c>
      <c r="F9" s="8">
        <f t="shared" si="1"/>
        <v>32900</v>
      </c>
      <c r="G9" s="8">
        <f t="shared" si="3"/>
        <v>3290</v>
      </c>
      <c r="H9" s="11">
        <v>0</v>
      </c>
      <c r="I9" s="9">
        <v>400</v>
      </c>
      <c r="J9" s="8">
        <v>2000</v>
      </c>
      <c r="K9" s="11">
        <f t="shared" si="2"/>
        <v>38590</v>
      </c>
      <c r="L9" s="11">
        <f t="shared" si="4"/>
        <v>115770</v>
      </c>
      <c r="M9" s="11">
        <v>9650</v>
      </c>
      <c r="N9" s="11">
        <f t="shared" si="5"/>
        <v>28950</v>
      </c>
      <c r="O9" s="11">
        <f t="shared" si="6"/>
        <v>32900</v>
      </c>
      <c r="P9" s="12">
        <f t="shared" si="7"/>
        <v>177620</v>
      </c>
    </row>
    <row r="10" spans="1:16" ht="29.45" customHeight="1" x14ac:dyDescent="0.7">
      <c r="A10" s="63"/>
      <c r="B10" s="9">
        <v>28200</v>
      </c>
      <c r="C10" s="10">
        <v>6</v>
      </c>
      <c r="D10" s="9">
        <v>940</v>
      </c>
      <c r="E10" s="8">
        <f t="shared" ref="E10" si="8">C10*D10</f>
        <v>5640</v>
      </c>
      <c r="F10" s="8">
        <f t="shared" ref="F10:F12" si="9">B10+E10</f>
        <v>33840</v>
      </c>
      <c r="G10" s="8">
        <f t="shared" ref="G10:G12" si="10">F10*10/100</f>
        <v>3384</v>
      </c>
      <c r="H10" s="11">
        <v>0</v>
      </c>
      <c r="I10" s="9">
        <v>400</v>
      </c>
      <c r="J10" s="8">
        <v>2000</v>
      </c>
      <c r="K10" s="11">
        <f t="shared" si="2"/>
        <v>39624</v>
      </c>
      <c r="L10" s="11">
        <f t="shared" si="4"/>
        <v>118872</v>
      </c>
      <c r="M10" s="11">
        <v>9650</v>
      </c>
      <c r="N10" s="11">
        <f t="shared" si="5"/>
        <v>28950</v>
      </c>
      <c r="O10" s="11">
        <f t="shared" si="6"/>
        <v>33840</v>
      </c>
      <c r="P10" s="12">
        <f t="shared" si="7"/>
        <v>181662</v>
      </c>
    </row>
    <row r="11" spans="1:16" ht="29.45" customHeight="1" x14ac:dyDescent="0.7">
      <c r="A11" s="35"/>
      <c r="B11" s="9">
        <v>28200</v>
      </c>
      <c r="C11" s="10">
        <v>7</v>
      </c>
      <c r="D11" s="9">
        <v>940</v>
      </c>
      <c r="E11" s="8">
        <f>C11*D11</f>
        <v>6580</v>
      </c>
      <c r="F11" s="8">
        <f t="shared" si="9"/>
        <v>34780</v>
      </c>
      <c r="G11" s="8">
        <f t="shared" si="10"/>
        <v>3478</v>
      </c>
      <c r="H11" s="11"/>
      <c r="I11" s="9">
        <v>400</v>
      </c>
      <c r="J11" s="8">
        <v>2000</v>
      </c>
      <c r="K11" s="11">
        <f t="shared" si="2"/>
        <v>40658</v>
      </c>
      <c r="L11" s="11">
        <f t="shared" si="4"/>
        <v>121974</v>
      </c>
      <c r="M11" s="11">
        <v>9650</v>
      </c>
      <c r="N11" s="11">
        <f t="shared" si="5"/>
        <v>28950</v>
      </c>
      <c r="O11" s="11">
        <f t="shared" si="6"/>
        <v>34780</v>
      </c>
      <c r="P11" s="12">
        <f t="shared" si="7"/>
        <v>185704</v>
      </c>
    </row>
    <row r="12" spans="1:16" ht="29.45" customHeight="1" x14ac:dyDescent="0.7">
      <c r="A12" s="35"/>
      <c r="B12" s="9">
        <v>28200</v>
      </c>
      <c r="C12" s="10">
        <v>8</v>
      </c>
      <c r="D12" s="9">
        <v>940</v>
      </c>
      <c r="E12" s="8">
        <f>D12*C12</f>
        <v>7520</v>
      </c>
      <c r="F12" s="8">
        <f t="shared" si="9"/>
        <v>35720</v>
      </c>
      <c r="G12" s="8">
        <f t="shared" si="10"/>
        <v>3572</v>
      </c>
      <c r="H12" s="11"/>
      <c r="I12" s="9">
        <v>400</v>
      </c>
      <c r="J12" s="8">
        <v>2000</v>
      </c>
      <c r="K12" s="11">
        <f t="shared" si="2"/>
        <v>41692</v>
      </c>
      <c r="L12" s="11">
        <f t="shared" si="4"/>
        <v>125076</v>
      </c>
      <c r="M12" s="11">
        <v>9650</v>
      </c>
      <c r="N12" s="11">
        <f t="shared" si="5"/>
        <v>28950</v>
      </c>
      <c r="O12" s="11">
        <f t="shared" si="6"/>
        <v>35720</v>
      </c>
      <c r="P12" s="12">
        <f t="shared" si="7"/>
        <v>189746</v>
      </c>
    </row>
    <row r="13" spans="1:16" x14ac:dyDescent="0.7">
      <c r="A13" s="57" t="s">
        <v>19</v>
      </c>
      <c r="B13" s="9">
        <v>35990</v>
      </c>
      <c r="C13" s="10">
        <v>0</v>
      </c>
      <c r="D13" s="9">
        <v>0</v>
      </c>
      <c r="E13" s="8">
        <f t="shared" si="0"/>
        <v>0</v>
      </c>
      <c r="F13" s="8">
        <f t="shared" si="1"/>
        <v>35990</v>
      </c>
      <c r="G13" s="8">
        <f t="shared" si="3"/>
        <v>3599</v>
      </c>
      <c r="H13" s="11">
        <v>0</v>
      </c>
      <c r="I13" s="9">
        <v>400</v>
      </c>
      <c r="J13" s="8">
        <v>2000</v>
      </c>
      <c r="K13" s="11">
        <f t="shared" si="2"/>
        <v>41989</v>
      </c>
      <c r="L13" s="11">
        <f t="shared" si="4"/>
        <v>125967</v>
      </c>
      <c r="M13" s="11">
        <v>14760</v>
      </c>
      <c r="N13" s="11">
        <f t="shared" si="5"/>
        <v>44280</v>
      </c>
      <c r="O13" s="11">
        <f t="shared" si="6"/>
        <v>35990</v>
      </c>
      <c r="P13" s="12">
        <f t="shared" si="7"/>
        <v>206237</v>
      </c>
    </row>
    <row r="14" spans="1:16" x14ac:dyDescent="0.7">
      <c r="A14" s="58"/>
      <c r="B14" s="9">
        <v>35990</v>
      </c>
      <c r="C14" s="10">
        <v>1</v>
      </c>
      <c r="D14" s="9">
        <v>1200</v>
      </c>
      <c r="E14" s="8">
        <f t="shared" si="0"/>
        <v>1200</v>
      </c>
      <c r="F14" s="8">
        <f t="shared" si="1"/>
        <v>37190</v>
      </c>
      <c r="G14" s="8">
        <f t="shared" si="3"/>
        <v>3719</v>
      </c>
      <c r="H14" s="11">
        <v>0</v>
      </c>
      <c r="I14" s="9">
        <v>400</v>
      </c>
      <c r="J14" s="8">
        <v>2000</v>
      </c>
      <c r="K14" s="11">
        <f t="shared" si="2"/>
        <v>43309</v>
      </c>
      <c r="L14" s="11">
        <f t="shared" si="4"/>
        <v>129927</v>
      </c>
      <c r="M14" s="11">
        <v>14760</v>
      </c>
      <c r="N14" s="11">
        <f t="shared" si="5"/>
        <v>44280</v>
      </c>
      <c r="O14" s="11">
        <f t="shared" si="6"/>
        <v>37190</v>
      </c>
      <c r="P14" s="12">
        <f t="shared" si="7"/>
        <v>211397</v>
      </c>
    </row>
    <row r="15" spans="1:16" x14ac:dyDescent="0.7">
      <c r="A15" s="58"/>
      <c r="B15" s="9">
        <v>35990</v>
      </c>
      <c r="C15" s="10">
        <v>2</v>
      </c>
      <c r="D15" s="9">
        <v>1200</v>
      </c>
      <c r="E15" s="8">
        <f t="shared" si="0"/>
        <v>2400</v>
      </c>
      <c r="F15" s="8">
        <f t="shared" si="1"/>
        <v>38390</v>
      </c>
      <c r="G15" s="8">
        <f t="shared" si="3"/>
        <v>3839</v>
      </c>
      <c r="H15" s="11">
        <v>0</v>
      </c>
      <c r="I15" s="9">
        <v>400</v>
      </c>
      <c r="J15" s="8">
        <v>2000</v>
      </c>
      <c r="K15" s="11">
        <f t="shared" si="2"/>
        <v>44629</v>
      </c>
      <c r="L15" s="11">
        <f t="shared" si="4"/>
        <v>133887</v>
      </c>
      <c r="M15" s="11">
        <v>14760</v>
      </c>
      <c r="N15" s="11">
        <f t="shared" si="5"/>
        <v>44280</v>
      </c>
      <c r="O15" s="11">
        <f t="shared" si="6"/>
        <v>38390</v>
      </c>
      <c r="P15" s="12">
        <f t="shared" si="7"/>
        <v>216557</v>
      </c>
    </row>
    <row r="16" spans="1:16" x14ac:dyDescent="0.7">
      <c r="A16" s="58"/>
      <c r="B16" s="9">
        <v>35990</v>
      </c>
      <c r="C16" s="10">
        <v>3</v>
      </c>
      <c r="D16" s="9">
        <v>1200</v>
      </c>
      <c r="E16" s="8">
        <f t="shared" si="0"/>
        <v>3600</v>
      </c>
      <c r="F16" s="8">
        <f t="shared" si="1"/>
        <v>39590</v>
      </c>
      <c r="G16" s="8">
        <f t="shared" si="3"/>
        <v>3959</v>
      </c>
      <c r="H16" s="11">
        <v>0</v>
      </c>
      <c r="I16" s="9">
        <v>400</v>
      </c>
      <c r="J16" s="8">
        <v>2000</v>
      </c>
      <c r="K16" s="11">
        <f t="shared" si="2"/>
        <v>45949</v>
      </c>
      <c r="L16" s="11">
        <f t="shared" si="4"/>
        <v>137847</v>
      </c>
      <c r="M16" s="11">
        <v>14760</v>
      </c>
      <c r="N16" s="11">
        <f t="shared" si="5"/>
        <v>44280</v>
      </c>
      <c r="O16" s="11">
        <f t="shared" si="6"/>
        <v>39590</v>
      </c>
      <c r="P16" s="12">
        <f t="shared" si="7"/>
        <v>221717</v>
      </c>
    </row>
    <row r="17" spans="1:16" x14ac:dyDescent="0.7">
      <c r="A17" s="58"/>
      <c r="B17" s="9">
        <v>35990</v>
      </c>
      <c r="C17" s="10">
        <v>4</v>
      </c>
      <c r="D17" s="9">
        <v>1200</v>
      </c>
      <c r="E17" s="8">
        <f t="shared" si="0"/>
        <v>4800</v>
      </c>
      <c r="F17" s="8">
        <f t="shared" si="1"/>
        <v>40790</v>
      </c>
      <c r="G17" s="8">
        <f t="shared" si="3"/>
        <v>4079</v>
      </c>
      <c r="H17" s="11">
        <v>0</v>
      </c>
      <c r="I17" s="9">
        <v>400</v>
      </c>
      <c r="J17" s="8">
        <v>2000</v>
      </c>
      <c r="K17" s="11">
        <f t="shared" si="2"/>
        <v>47269</v>
      </c>
      <c r="L17" s="11">
        <f t="shared" si="4"/>
        <v>141807</v>
      </c>
      <c r="M17" s="11">
        <v>14760</v>
      </c>
      <c r="N17" s="11">
        <f t="shared" si="5"/>
        <v>44280</v>
      </c>
      <c r="O17" s="11">
        <f t="shared" si="6"/>
        <v>40790</v>
      </c>
      <c r="P17" s="12">
        <f t="shared" si="7"/>
        <v>226877</v>
      </c>
    </row>
    <row r="18" spans="1:16" x14ac:dyDescent="0.7">
      <c r="A18" s="59"/>
      <c r="B18" s="9">
        <v>35990</v>
      </c>
      <c r="C18" s="10">
        <v>5</v>
      </c>
      <c r="D18" s="9">
        <v>1200</v>
      </c>
      <c r="E18" s="8">
        <f t="shared" si="0"/>
        <v>6000</v>
      </c>
      <c r="F18" s="8">
        <f t="shared" si="1"/>
        <v>41990</v>
      </c>
      <c r="G18" s="8">
        <f t="shared" si="3"/>
        <v>4199</v>
      </c>
      <c r="H18" s="11">
        <v>0</v>
      </c>
      <c r="I18" s="9">
        <v>400</v>
      </c>
      <c r="J18" s="9">
        <v>2000</v>
      </c>
      <c r="K18" s="11">
        <f t="shared" si="2"/>
        <v>48589</v>
      </c>
      <c r="L18" s="11">
        <f t="shared" si="4"/>
        <v>145767</v>
      </c>
      <c r="M18" s="11">
        <v>14760</v>
      </c>
      <c r="N18" s="11">
        <f t="shared" si="5"/>
        <v>44280</v>
      </c>
      <c r="O18" s="11">
        <f t="shared" si="6"/>
        <v>41990</v>
      </c>
      <c r="P18" s="12">
        <f t="shared" si="7"/>
        <v>232037</v>
      </c>
    </row>
    <row r="19" spans="1:16" x14ac:dyDescent="0.7">
      <c r="A19" s="57" t="s">
        <v>20</v>
      </c>
      <c r="B19" s="9">
        <v>37880</v>
      </c>
      <c r="C19" s="10">
        <v>0</v>
      </c>
      <c r="D19" s="9">
        <v>0</v>
      </c>
      <c r="E19" s="8">
        <f t="shared" si="0"/>
        <v>0</v>
      </c>
      <c r="F19" s="8">
        <f t="shared" si="1"/>
        <v>37880</v>
      </c>
      <c r="G19" s="8">
        <f t="shared" si="3"/>
        <v>3788</v>
      </c>
      <c r="H19" s="11">
        <v>0</v>
      </c>
      <c r="I19" s="9">
        <v>400</v>
      </c>
      <c r="J19" s="8">
        <v>2000</v>
      </c>
      <c r="K19" s="11">
        <f t="shared" si="2"/>
        <v>44068</v>
      </c>
      <c r="L19" s="11">
        <f t="shared" si="4"/>
        <v>132204</v>
      </c>
      <c r="M19" s="11">
        <v>27341</v>
      </c>
      <c r="N19" s="11">
        <f t="shared" si="5"/>
        <v>82023</v>
      </c>
      <c r="O19" s="11">
        <f t="shared" si="6"/>
        <v>37880</v>
      </c>
      <c r="P19" s="12">
        <f t="shared" si="7"/>
        <v>252107</v>
      </c>
    </row>
    <row r="20" spans="1:16" x14ac:dyDescent="0.7">
      <c r="A20" s="58"/>
      <c r="B20" s="9">
        <v>37880</v>
      </c>
      <c r="C20" s="10">
        <v>1</v>
      </c>
      <c r="D20" s="9">
        <v>1263</v>
      </c>
      <c r="E20" s="8">
        <f t="shared" si="0"/>
        <v>1263</v>
      </c>
      <c r="F20" s="8">
        <f t="shared" si="1"/>
        <v>39143</v>
      </c>
      <c r="G20" s="8">
        <f t="shared" si="3"/>
        <v>3914.3</v>
      </c>
      <c r="H20" s="11">
        <v>0</v>
      </c>
      <c r="I20" s="9">
        <v>400</v>
      </c>
      <c r="J20" s="8">
        <v>2000</v>
      </c>
      <c r="K20" s="11">
        <f t="shared" si="2"/>
        <v>45457.3</v>
      </c>
      <c r="L20" s="11">
        <f t="shared" si="4"/>
        <v>136371.90000000002</v>
      </c>
      <c r="M20" s="11">
        <v>27341</v>
      </c>
      <c r="N20" s="11">
        <f t="shared" si="5"/>
        <v>82023</v>
      </c>
      <c r="O20" s="11">
        <f t="shared" si="6"/>
        <v>39143</v>
      </c>
      <c r="P20" s="12">
        <f t="shared" si="7"/>
        <v>257537.90000000002</v>
      </c>
    </row>
    <row r="21" spans="1:16" x14ac:dyDescent="0.7">
      <c r="A21" s="58"/>
      <c r="B21" s="9">
        <v>37880</v>
      </c>
      <c r="C21" s="10">
        <v>2</v>
      </c>
      <c r="D21" s="9">
        <v>1263</v>
      </c>
      <c r="E21" s="8">
        <f t="shared" si="0"/>
        <v>2526</v>
      </c>
      <c r="F21" s="8">
        <f t="shared" si="1"/>
        <v>40406</v>
      </c>
      <c r="G21" s="8">
        <f t="shared" si="3"/>
        <v>4040.6</v>
      </c>
      <c r="H21" s="11">
        <v>0</v>
      </c>
      <c r="I21" s="9">
        <v>400</v>
      </c>
      <c r="J21" s="8">
        <v>2000</v>
      </c>
      <c r="K21" s="11">
        <f t="shared" si="2"/>
        <v>46846.6</v>
      </c>
      <c r="L21" s="11">
        <f t="shared" si="4"/>
        <v>140539.79999999999</v>
      </c>
      <c r="M21" s="11">
        <v>27341</v>
      </c>
      <c r="N21" s="11">
        <f t="shared" si="5"/>
        <v>82023</v>
      </c>
      <c r="O21" s="11">
        <f t="shared" si="6"/>
        <v>40406</v>
      </c>
      <c r="P21" s="12">
        <f t="shared" si="7"/>
        <v>262968.8</v>
      </c>
    </row>
    <row r="22" spans="1:16" x14ac:dyDescent="0.7">
      <c r="A22" s="58"/>
      <c r="B22" s="9">
        <v>37880</v>
      </c>
      <c r="C22" s="10">
        <v>3</v>
      </c>
      <c r="D22" s="9">
        <v>1263</v>
      </c>
      <c r="E22" s="8">
        <f t="shared" si="0"/>
        <v>3789</v>
      </c>
      <c r="F22" s="8">
        <f t="shared" si="1"/>
        <v>41669</v>
      </c>
      <c r="G22" s="8">
        <f t="shared" si="3"/>
        <v>4166.8999999999996</v>
      </c>
      <c r="H22" s="11">
        <v>0</v>
      </c>
      <c r="I22" s="9">
        <v>400</v>
      </c>
      <c r="J22" s="8">
        <v>2000</v>
      </c>
      <c r="K22" s="11">
        <f t="shared" si="2"/>
        <v>48235.9</v>
      </c>
      <c r="L22" s="11">
        <f t="shared" si="4"/>
        <v>144707.70000000001</v>
      </c>
      <c r="M22" s="11">
        <v>27341</v>
      </c>
      <c r="N22" s="11">
        <f t="shared" si="5"/>
        <v>82023</v>
      </c>
      <c r="O22" s="11">
        <f t="shared" si="6"/>
        <v>41669</v>
      </c>
      <c r="P22" s="12">
        <f t="shared" si="7"/>
        <v>268399.7</v>
      </c>
    </row>
    <row r="23" spans="1:16" x14ac:dyDescent="0.7">
      <c r="A23" s="58"/>
      <c r="B23" s="9">
        <v>37880</v>
      </c>
      <c r="C23" s="10">
        <v>4</v>
      </c>
      <c r="D23" s="9">
        <v>1263</v>
      </c>
      <c r="E23" s="8">
        <f t="shared" si="0"/>
        <v>5052</v>
      </c>
      <c r="F23" s="8">
        <f t="shared" si="1"/>
        <v>42932</v>
      </c>
      <c r="G23" s="8">
        <f t="shared" si="3"/>
        <v>4293.2</v>
      </c>
      <c r="H23" s="11">
        <v>0</v>
      </c>
      <c r="I23" s="9">
        <v>400</v>
      </c>
      <c r="J23" s="8">
        <v>2000</v>
      </c>
      <c r="K23" s="11">
        <f t="shared" si="2"/>
        <v>49625.2</v>
      </c>
      <c r="L23" s="11">
        <f t="shared" si="4"/>
        <v>148875.59999999998</v>
      </c>
      <c r="M23" s="11">
        <v>27341</v>
      </c>
      <c r="N23" s="11">
        <f t="shared" si="5"/>
        <v>82023</v>
      </c>
      <c r="O23" s="11">
        <f t="shared" si="6"/>
        <v>42932</v>
      </c>
      <c r="P23" s="12">
        <f t="shared" si="7"/>
        <v>273830.59999999998</v>
      </c>
    </row>
    <row r="24" spans="1:16" x14ac:dyDescent="0.7">
      <c r="A24" s="59"/>
      <c r="B24" s="9">
        <v>37880</v>
      </c>
      <c r="C24" s="10">
        <v>5</v>
      </c>
      <c r="D24" s="9">
        <v>1263</v>
      </c>
      <c r="E24" s="8">
        <f t="shared" si="0"/>
        <v>6315</v>
      </c>
      <c r="F24" s="8">
        <f t="shared" si="1"/>
        <v>44195</v>
      </c>
      <c r="G24" s="8">
        <f t="shared" si="3"/>
        <v>4419.5</v>
      </c>
      <c r="H24" s="11">
        <v>0</v>
      </c>
      <c r="I24" s="9">
        <v>400</v>
      </c>
      <c r="J24" s="8">
        <v>2000</v>
      </c>
      <c r="K24" s="11">
        <f t="shared" si="2"/>
        <v>51014.5</v>
      </c>
      <c r="L24" s="11">
        <f t="shared" si="4"/>
        <v>153043.5</v>
      </c>
      <c r="M24" s="11">
        <v>27341</v>
      </c>
      <c r="N24" s="11">
        <f t="shared" si="5"/>
        <v>82023</v>
      </c>
      <c r="O24" s="11">
        <f t="shared" si="6"/>
        <v>44195</v>
      </c>
      <c r="P24" s="12">
        <f t="shared" si="7"/>
        <v>279261.5</v>
      </c>
    </row>
    <row r="25" spans="1:16" x14ac:dyDescent="0.7">
      <c r="I25" s="2"/>
    </row>
    <row r="26" spans="1:16" x14ac:dyDescent="0.7">
      <c r="I26" s="2"/>
    </row>
    <row r="27" spans="1:16" x14ac:dyDescent="0.7">
      <c r="I27" s="2"/>
    </row>
    <row r="28" spans="1:16" x14ac:dyDescent="0.7">
      <c r="I28" s="2"/>
    </row>
    <row r="29" spans="1:16" x14ac:dyDescent="0.7">
      <c r="I29" s="2"/>
    </row>
    <row r="30" spans="1:16" x14ac:dyDescent="0.7">
      <c r="I30" s="2"/>
    </row>
    <row r="31" spans="1:16" x14ac:dyDescent="0.7">
      <c r="I31" s="2"/>
    </row>
    <row r="32" spans="1:16" x14ac:dyDescent="0.7">
      <c r="I32" s="2"/>
    </row>
    <row r="33" spans="9:9" x14ac:dyDescent="0.7">
      <c r="I33" s="2"/>
    </row>
    <row r="34" spans="9:9" x14ac:dyDescent="0.7">
      <c r="I34" s="2"/>
    </row>
    <row r="35" spans="9:9" x14ac:dyDescent="0.7">
      <c r="I35" s="2"/>
    </row>
    <row r="36" spans="9:9" x14ac:dyDescent="0.7">
      <c r="I36" s="2"/>
    </row>
    <row r="37" spans="9:9" x14ac:dyDescent="0.7">
      <c r="I37" s="2"/>
    </row>
    <row r="38" spans="9:9" x14ac:dyDescent="0.7">
      <c r="I38" s="2"/>
    </row>
    <row r="39" spans="9:9" x14ac:dyDescent="0.7">
      <c r="I39" s="2"/>
    </row>
  </sheetData>
  <mergeCells count="4">
    <mergeCell ref="A19:A24"/>
    <mergeCell ref="A1:P1"/>
    <mergeCell ref="A4:A10"/>
    <mergeCell ref="A13:A18"/>
  </mergeCells>
  <pageMargins left="0.25" right="0.25" top="0.75" bottom="0.75" header="0.3" footer="0.3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2"/>
  <sheetViews>
    <sheetView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Q2" sqref="A1:XFD1048576"/>
    </sheetView>
  </sheetViews>
  <sheetFormatPr defaultColWidth="9.140625" defaultRowHeight="28.5" x14ac:dyDescent="0.7"/>
  <cols>
    <col min="1" max="1" width="15.140625" style="1" customWidth="1"/>
    <col min="2" max="2" width="11.5703125" style="1" customWidth="1"/>
    <col min="3" max="3" width="9.28515625" style="4" bestFit="1" customWidth="1"/>
    <col min="4" max="4" width="9.5703125" style="1" bestFit="1" customWidth="1"/>
    <col min="5" max="5" width="9.28515625" style="1" bestFit="1" customWidth="1"/>
    <col min="6" max="6" width="11.5703125" style="1" bestFit="1" customWidth="1"/>
    <col min="7" max="7" width="10.7109375" style="1" customWidth="1"/>
    <col min="8" max="8" width="15.140625" style="1" customWidth="1"/>
    <col min="9" max="9" width="9.28515625" style="1" bestFit="1" customWidth="1"/>
    <col min="10" max="10" width="9.5703125" style="1" bestFit="1" customWidth="1"/>
    <col min="11" max="11" width="14.140625" style="1" customWidth="1"/>
    <col min="12" max="12" width="17.28515625" style="1" customWidth="1"/>
    <col min="13" max="14" width="15.28515625" style="1" customWidth="1"/>
    <col min="15" max="15" width="13.5703125" style="1" customWidth="1"/>
    <col min="16" max="16" width="15.42578125" style="1" customWidth="1"/>
    <col min="17" max="16384" width="9.140625" style="1"/>
  </cols>
  <sheetData>
    <row r="1" spans="1:16" x14ac:dyDescent="0.7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3" customFormat="1" ht="39" x14ac:dyDescent="0.25">
      <c r="A2" s="13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25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33</v>
      </c>
      <c r="N2" s="15" t="s">
        <v>26</v>
      </c>
      <c r="O2" s="15" t="s">
        <v>29</v>
      </c>
      <c r="P2" s="15" t="s">
        <v>30</v>
      </c>
    </row>
    <row r="3" spans="1:16" x14ac:dyDescent="0.7">
      <c r="A3" s="8" t="s">
        <v>21</v>
      </c>
      <c r="B3" s="9">
        <v>35990</v>
      </c>
      <c r="C3" s="10">
        <v>0</v>
      </c>
      <c r="D3" s="9">
        <v>0</v>
      </c>
      <c r="E3" s="8">
        <f t="shared" ref="E3:E14" si="0">C3*D3</f>
        <v>0</v>
      </c>
      <c r="F3" s="8">
        <f t="shared" ref="F3:F14" si="1">B3+E3</f>
        <v>35990</v>
      </c>
      <c r="G3" s="9">
        <v>0</v>
      </c>
      <c r="H3" s="9">
        <v>0</v>
      </c>
      <c r="I3" s="9">
        <v>0</v>
      </c>
      <c r="J3" s="8">
        <v>2000</v>
      </c>
      <c r="K3" s="11">
        <f t="shared" ref="K3:K21" si="2">SUM(F3:J3)</f>
        <v>37990</v>
      </c>
      <c r="L3" s="11">
        <f>K3*3</f>
        <v>113970</v>
      </c>
      <c r="M3" s="11">
        <v>0</v>
      </c>
      <c r="N3" s="11">
        <f>M3*3</f>
        <v>0</v>
      </c>
      <c r="O3" s="11">
        <f>F3</f>
        <v>35990</v>
      </c>
      <c r="P3" s="11">
        <f>SUM(L3+N3+O3)</f>
        <v>149960</v>
      </c>
    </row>
    <row r="4" spans="1:16" x14ac:dyDescent="0.7">
      <c r="A4" s="64" t="s">
        <v>22</v>
      </c>
      <c r="B4" s="9">
        <v>35990</v>
      </c>
      <c r="C4" s="10">
        <v>0</v>
      </c>
      <c r="D4" s="9">
        <v>0</v>
      </c>
      <c r="E4" s="8">
        <f t="shared" si="0"/>
        <v>0</v>
      </c>
      <c r="F4" s="8">
        <f t="shared" si="1"/>
        <v>35990</v>
      </c>
      <c r="G4" s="8">
        <f t="shared" ref="G4:G14" si="3">F4*10/100</f>
        <v>3599</v>
      </c>
      <c r="H4" s="12">
        <f>F4*6/100</f>
        <v>2159.4</v>
      </c>
      <c r="I4" s="9">
        <v>400</v>
      </c>
      <c r="J4" s="8">
        <v>2000</v>
      </c>
      <c r="K4" s="11">
        <f t="shared" si="2"/>
        <v>44148.4</v>
      </c>
      <c r="L4" s="11">
        <f t="shared" ref="L4:L21" si="4">K4*3</f>
        <v>132445.20000000001</v>
      </c>
      <c r="M4" s="11">
        <v>14760</v>
      </c>
      <c r="N4" s="11">
        <f t="shared" ref="N4:N21" si="5">M4*3</f>
        <v>44280</v>
      </c>
      <c r="O4" s="11">
        <f t="shared" ref="O4:O21" si="6">F4</f>
        <v>35990</v>
      </c>
      <c r="P4" s="11">
        <f t="shared" ref="P4:P21" si="7">SUM(L4+N4+O4)</f>
        <v>212715.2</v>
      </c>
    </row>
    <row r="5" spans="1:16" x14ac:dyDescent="0.7">
      <c r="A5" s="64"/>
      <c r="B5" s="9">
        <v>35990</v>
      </c>
      <c r="C5" s="10">
        <v>1</v>
      </c>
      <c r="D5" s="9">
        <v>1200</v>
      </c>
      <c r="E5" s="8">
        <f t="shared" si="0"/>
        <v>1200</v>
      </c>
      <c r="F5" s="8">
        <f t="shared" si="1"/>
        <v>37190</v>
      </c>
      <c r="G5" s="8">
        <f t="shared" si="3"/>
        <v>3719</v>
      </c>
      <c r="H5" s="12">
        <v>0</v>
      </c>
      <c r="I5" s="9">
        <v>400</v>
      </c>
      <c r="J5" s="8">
        <v>2000</v>
      </c>
      <c r="K5" s="11">
        <f t="shared" si="2"/>
        <v>43309</v>
      </c>
      <c r="L5" s="11">
        <f t="shared" si="4"/>
        <v>129927</v>
      </c>
      <c r="M5" s="11">
        <v>14760</v>
      </c>
      <c r="N5" s="11">
        <f t="shared" si="5"/>
        <v>44280</v>
      </c>
      <c r="O5" s="11">
        <f t="shared" si="6"/>
        <v>37190</v>
      </c>
      <c r="P5" s="11">
        <f t="shared" si="7"/>
        <v>211397</v>
      </c>
    </row>
    <row r="6" spans="1:16" x14ac:dyDescent="0.7">
      <c r="A6" s="64"/>
      <c r="B6" s="9">
        <v>35990</v>
      </c>
      <c r="C6" s="10">
        <v>2</v>
      </c>
      <c r="D6" s="9">
        <v>1200</v>
      </c>
      <c r="E6" s="8">
        <f t="shared" si="0"/>
        <v>2400</v>
      </c>
      <c r="F6" s="8">
        <f t="shared" si="1"/>
        <v>38390</v>
      </c>
      <c r="G6" s="8">
        <f t="shared" si="3"/>
        <v>3839</v>
      </c>
      <c r="H6" s="12">
        <v>0</v>
      </c>
      <c r="I6" s="9">
        <v>400</v>
      </c>
      <c r="J6" s="8">
        <v>2000</v>
      </c>
      <c r="K6" s="11">
        <f t="shared" si="2"/>
        <v>44629</v>
      </c>
      <c r="L6" s="11">
        <f t="shared" si="4"/>
        <v>133887</v>
      </c>
      <c r="M6" s="11">
        <v>14760</v>
      </c>
      <c r="N6" s="11">
        <f t="shared" si="5"/>
        <v>44280</v>
      </c>
      <c r="O6" s="11">
        <f t="shared" si="6"/>
        <v>38390</v>
      </c>
      <c r="P6" s="11">
        <f t="shared" si="7"/>
        <v>216557</v>
      </c>
    </row>
    <row r="7" spans="1:16" x14ac:dyDescent="0.7">
      <c r="A7" s="64"/>
      <c r="B7" s="9">
        <v>35990</v>
      </c>
      <c r="C7" s="10">
        <v>3</v>
      </c>
      <c r="D7" s="9">
        <v>1200</v>
      </c>
      <c r="E7" s="8">
        <f t="shared" si="0"/>
        <v>3600</v>
      </c>
      <c r="F7" s="8">
        <f t="shared" si="1"/>
        <v>39590</v>
      </c>
      <c r="G7" s="8">
        <f t="shared" si="3"/>
        <v>3959</v>
      </c>
      <c r="H7" s="12">
        <v>0</v>
      </c>
      <c r="I7" s="9">
        <v>400</v>
      </c>
      <c r="J7" s="8">
        <v>2000</v>
      </c>
      <c r="K7" s="11">
        <f t="shared" si="2"/>
        <v>45949</v>
      </c>
      <c r="L7" s="11">
        <f t="shared" si="4"/>
        <v>137847</v>
      </c>
      <c r="M7" s="11">
        <v>14760</v>
      </c>
      <c r="N7" s="11">
        <f t="shared" si="5"/>
        <v>44280</v>
      </c>
      <c r="O7" s="11">
        <f t="shared" si="6"/>
        <v>39590</v>
      </c>
      <c r="P7" s="11">
        <f t="shared" si="7"/>
        <v>221717</v>
      </c>
    </row>
    <row r="8" spans="1:16" x14ac:dyDescent="0.7">
      <c r="A8" s="64"/>
      <c r="B8" s="9">
        <v>35990</v>
      </c>
      <c r="C8" s="10">
        <v>4</v>
      </c>
      <c r="D8" s="9">
        <v>1200</v>
      </c>
      <c r="E8" s="8">
        <f t="shared" si="0"/>
        <v>4800</v>
      </c>
      <c r="F8" s="8">
        <f t="shared" si="1"/>
        <v>40790</v>
      </c>
      <c r="G8" s="8">
        <f t="shared" si="3"/>
        <v>4079</v>
      </c>
      <c r="H8" s="12">
        <v>0</v>
      </c>
      <c r="I8" s="9">
        <v>400</v>
      </c>
      <c r="J8" s="8">
        <v>2000</v>
      </c>
      <c r="K8" s="11">
        <f t="shared" si="2"/>
        <v>47269</v>
      </c>
      <c r="L8" s="11">
        <f t="shared" si="4"/>
        <v>141807</v>
      </c>
      <c r="M8" s="11">
        <v>14760</v>
      </c>
      <c r="N8" s="11">
        <f t="shared" si="5"/>
        <v>44280</v>
      </c>
      <c r="O8" s="11">
        <f t="shared" si="6"/>
        <v>40790</v>
      </c>
      <c r="P8" s="11">
        <f t="shared" si="7"/>
        <v>226877</v>
      </c>
    </row>
    <row r="9" spans="1:16" x14ac:dyDescent="0.7">
      <c r="A9" s="64"/>
      <c r="B9" s="9">
        <v>35990</v>
      </c>
      <c r="C9" s="10">
        <v>5</v>
      </c>
      <c r="D9" s="9">
        <v>1200</v>
      </c>
      <c r="E9" s="8">
        <f t="shared" si="0"/>
        <v>6000</v>
      </c>
      <c r="F9" s="8">
        <f t="shared" si="1"/>
        <v>41990</v>
      </c>
      <c r="G9" s="8">
        <f t="shared" si="3"/>
        <v>4199</v>
      </c>
      <c r="H9" s="12">
        <v>0</v>
      </c>
      <c r="I9" s="9">
        <v>400</v>
      </c>
      <c r="J9" s="8">
        <v>2000</v>
      </c>
      <c r="K9" s="11">
        <f t="shared" si="2"/>
        <v>48589</v>
      </c>
      <c r="L9" s="11">
        <f t="shared" si="4"/>
        <v>145767</v>
      </c>
      <c r="M9" s="11">
        <v>14760</v>
      </c>
      <c r="N9" s="11">
        <f t="shared" si="5"/>
        <v>44280</v>
      </c>
      <c r="O9" s="11">
        <f t="shared" si="6"/>
        <v>41990</v>
      </c>
      <c r="P9" s="11">
        <f t="shared" si="7"/>
        <v>232037</v>
      </c>
    </row>
    <row r="10" spans="1:16" x14ac:dyDescent="0.7">
      <c r="A10" s="64"/>
      <c r="B10" s="9">
        <v>35990</v>
      </c>
      <c r="C10" s="10">
        <v>6</v>
      </c>
      <c r="D10" s="9">
        <v>1200</v>
      </c>
      <c r="E10" s="8">
        <f t="shared" si="0"/>
        <v>7200</v>
      </c>
      <c r="F10" s="8">
        <f t="shared" si="1"/>
        <v>43190</v>
      </c>
      <c r="G10" s="8">
        <f t="shared" si="3"/>
        <v>4319</v>
      </c>
      <c r="H10" s="12">
        <v>0</v>
      </c>
      <c r="I10" s="9">
        <v>400</v>
      </c>
      <c r="J10" s="8">
        <v>2000</v>
      </c>
      <c r="K10" s="11">
        <f t="shared" si="2"/>
        <v>49909</v>
      </c>
      <c r="L10" s="11">
        <f t="shared" si="4"/>
        <v>149727</v>
      </c>
      <c r="M10" s="11">
        <v>14760</v>
      </c>
      <c r="N10" s="11">
        <f t="shared" si="5"/>
        <v>44280</v>
      </c>
      <c r="O10" s="11">
        <f t="shared" si="6"/>
        <v>43190</v>
      </c>
      <c r="P10" s="11">
        <f t="shared" si="7"/>
        <v>237197</v>
      </c>
    </row>
    <row r="11" spans="1:16" x14ac:dyDescent="0.7">
      <c r="A11" s="64"/>
      <c r="B11" s="9">
        <v>35990</v>
      </c>
      <c r="C11" s="10">
        <v>7</v>
      </c>
      <c r="D11" s="9">
        <v>1200</v>
      </c>
      <c r="E11" s="8">
        <f t="shared" si="0"/>
        <v>8400</v>
      </c>
      <c r="F11" s="8">
        <f t="shared" si="1"/>
        <v>44390</v>
      </c>
      <c r="G11" s="8">
        <f t="shared" si="3"/>
        <v>4439</v>
      </c>
      <c r="H11" s="12">
        <v>0</v>
      </c>
      <c r="I11" s="9">
        <v>400</v>
      </c>
      <c r="J11" s="8">
        <v>2000</v>
      </c>
      <c r="K11" s="11">
        <f t="shared" si="2"/>
        <v>51229</v>
      </c>
      <c r="L11" s="11">
        <f t="shared" si="4"/>
        <v>153687</v>
      </c>
      <c r="M11" s="11">
        <v>14760</v>
      </c>
      <c r="N11" s="11">
        <f t="shared" si="5"/>
        <v>44280</v>
      </c>
      <c r="O11" s="11">
        <f t="shared" si="6"/>
        <v>44390</v>
      </c>
      <c r="P11" s="11">
        <f t="shared" si="7"/>
        <v>242357</v>
      </c>
    </row>
    <row r="12" spans="1:16" x14ac:dyDescent="0.7">
      <c r="A12" s="57" t="s">
        <v>23</v>
      </c>
      <c r="B12" s="9">
        <v>40380</v>
      </c>
      <c r="C12" s="10">
        <v>0</v>
      </c>
      <c r="D12" s="9">
        <v>0</v>
      </c>
      <c r="E12" s="8">
        <f t="shared" si="0"/>
        <v>0</v>
      </c>
      <c r="F12" s="8">
        <f t="shared" si="1"/>
        <v>40380</v>
      </c>
      <c r="G12" s="8">
        <f t="shared" si="3"/>
        <v>4038</v>
      </c>
      <c r="H12" s="12">
        <v>0</v>
      </c>
      <c r="I12" s="9">
        <v>400</v>
      </c>
      <c r="J12" s="8">
        <v>2000</v>
      </c>
      <c r="K12" s="11">
        <f t="shared" si="2"/>
        <v>46818</v>
      </c>
      <c r="L12" s="11">
        <f t="shared" si="4"/>
        <v>140454</v>
      </c>
      <c r="M12" s="11">
        <v>0</v>
      </c>
      <c r="N12" s="11">
        <f t="shared" si="5"/>
        <v>0</v>
      </c>
      <c r="O12" s="11">
        <f t="shared" si="6"/>
        <v>40380</v>
      </c>
      <c r="P12" s="11">
        <f t="shared" si="7"/>
        <v>180834</v>
      </c>
    </row>
    <row r="13" spans="1:16" x14ac:dyDescent="0.7">
      <c r="A13" s="58"/>
      <c r="B13" s="9">
        <v>40380</v>
      </c>
      <c r="C13" s="10">
        <v>1</v>
      </c>
      <c r="D13" s="9">
        <v>1346</v>
      </c>
      <c r="E13" s="8">
        <f t="shared" si="0"/>
        <v>1346</v>
      </c>
      <c r="F13" s="8">
        <f t="shared" si="1"/>
        <v>41726</v>
      </c>
      <c r="G13" s="8">
        <f t="shared" si="3"/>
        <v>4172.6000000000004</v>
      </c>
      <c r="H13" s="12">
        <v>0</v>
      </c>
      <c r="I13" s="9">
        <v>400</v>
      </c>
      <c r="J13" s="8">
        <v>2000</v>
      </c>
      <c r="K13" s="11">
        <f t="shared" si="2"/>
        <v>48298.6</v>
      </c>
      <c r="L13" s="11">
        <f t="shared" si="4"/>
        <v>144895.79999999999</v>
      </c>
      <c r="M13" s="11">
        <v>0</v>
      </c>
      <c r="N13" s="11">
        <f t="shared" si="5"/>
        <v>0</v>
      </c>
      <c r="O13" s="11">
        <f t="shared" si="6"/>
        <v>41726</v>
      </c>
      <c r="P13" s="11">
        <f t="shared" si="7"/>
        <v>186621.8</v>
      </c>
    </row>
    <row r="14" spans="1:16" x14ac:dyDescent="0.7">
      <c r="A14" s="58"/>
      <c r="B14" s="9">
        <v>40380</v>
      </c>
      <c r="C14" s="10">
        <v>2</v>
      </c>
      <c r="D14" s="9">
        <v>1346</v>
      </c>
      <c r="E14" s="8">
        <f t="shared" si="0"/>
        <v>2692</v>
      </c>
      <c r="F14" s="8">
        <f t="shared" si="1"/>
        <v>43072</v>
      </c>
      <c r="G14" s="8">
        <f t="shared" si="3"/>
        <v>4307.2</v>
      </c>
      <c r="H14" s="12">
        <v>0</v>
      </c>
      <c r="I14" s="9">
        <v>400</v>
      </c>
      <c r="J14" s="8">
        <v>2000</v>
      </c>
      <c r="K14" s="11">
        <f t="shared" si="2"/>
        <v>49779.199999999997</v>
      </c>
      <c r="L14" s="11">
        <f t="shared" si="4"/>
        <v>149337.59999999998</v>
      </c>
      <c r="M14" s="11">
        <v>0</v>
      </c>
      <c r="N14" s="11">
        <f t="shared" si="5"/>
        <v>0</v>
      </c>
      <c r="O14" s="11">
        <f t="shared" si="6"/>
        <v>43072</v>
      </c>
      <c r="P14" s="11">
        <f t="shared" si="7"/>
        <v>192409.59999999998</v>
      </c>
    </row>
    <row r="15" spans="1:16" x14ac:dyDescent="0.7">
      <c r="A15" s="58"/>
      <c r="B15" s="9">
        <v>40380</v>
      </c>
      <c r="C15" s="10">
        <v>3</v>
      </c>
      <c r="D15" s="9">
        <v>1346</v>
      </c>
      <c r="E15" s="8">
        <f t="shared" ref="E15:E21" si="8">C15*D15</f>
        <v>4038</v>
      </c>
      <c r="F15" s="8">
        <f t="shared" ref="F15:F18" si="9">B15+E15</f>
        <v>44418</v>
      </c>
      <c r="G15" s="8">
        <f t="shared" ref="G15:G18" si="10">F15*10/100</f>
        <v>4441.8</v>
      </c>
      <c r="H15" s="12">
        <v>0</v>
      </c>
      <c r="I15" s="9">
        <v>400</v>
      </c>
      <c r="J15" s="8">
        <v>2000</v>
      </c>
      <c r="K15" s="11">
        <f t="shared" si="2"/>
        <v>51259.8</v>
      </c>
      <c r="L15" s="11">
        <f t="shared" si="4"/>
        <v>153779.40000000002</v>
      </c>
      <c r="M15" s="11">
        <v>0</v>
      </c>
      <c r="N15" s="11">
        <f t="shared" si="5"/>
        <v>0</v>
      </c>
      <c r="O15" s="11">
        <f t="shared" si="6"/>
        <v>44418</v>
      </c>
      <c r="P15" s="11">
        <f t="shared" si="7"/>
        <v>198197.40000000002</v>
      </c>
    </row>
    <row r="16" spans="1:16" x14ac:dyDescent="0.7">
      <c r="A16" s="58"/>
      <c r="B16" s="9">
        <v>40380</v>
      </c>
      <c r="C16" s="10">
        <v>4</v>
      </c>
      <c r="D16" s="9">
        <v>1346</v>
      </c>
      <c r="E16" s="8">
        <f t="shared" si="8"/>
        <v>5384</v>
      </c>
      <c r="F16" s="8">
        <f t="shared" si="9"/>
        <v>45764</v>
      </c>
      <c r="G16" s="8">
        <f t="shared" si="10"/>
        <v>4576.3999999999996</v>
      </c>
      <c r="H16" s="12">
        <v>0</v>
      </c>
      <c r="I16" s="9">
        <v>400</v>
      </c>
      <c r="J16" s="8">
        <v>2000</v>
      </c>
      <c r="K16" s="11">
        <f t="shared" si="2"/>
        <v>52740.4</v>
      </c>
      <c r="L16" s="11">
        <f t="shared" si="4"/>
        <v>158221.20000000001</v>
      </c>
      <c r="M16" s="11">
        <v>0</v>
      </c>
      <c r="N16" s="11">
        <f t="shared" si="5"/>
        <v>0</v>
      </c>
      <c r="O16" s="11">
        <f t="shared" si="6"/>
        <v>45764</v>
      </c>
      <c r="P16" s="11">
        <f t="shared" si="7"/>
        <v>203985.2</v>
      </c>
    </row>
    <row r="17" spans="1:16" x14ac:dyDescent="0.7">
      <c r="A17" s="59"/>
      <c r="B17" s="9">
        <v>40380</v>
      </c>
      <c r="C17" s="10">
        <v>5</v>
      </c>
      <c r="D17" s="9">
        <v>1346</v>
      </c>
      <c r="E17" s="8">
        <f t="shared" si="8"/>
        <v>6730</v>
      </c>
      <c r="F17" s="8">
        <f t="shared" si="9"/>
        <v>47110</v>
      </c>
      <c r="G17" s="8">
        <f t="shared" si="10"/>
        <v>4711</v>
      </c>
      <c r="H17" s="12">
        <v>0</v>
      </c>
      <c r="I17" s="9">
        <v>400</v>
      </c>
      <c r="J17" s="8">
        <v>2000</v>
      </c>
      <c r="K17" s="11">
        <f t="shared" si="2"/>
        <v>54221</v>
      </c>
      <c r="L17" s="11">
        <f t="shared" si="4"/>
        <v>162663</v>
      </c>
      <c r="M17" s="11">
        <v>0</v>
      </c>
      <c r="N17" s="11">
        <f t="shared" si="5"/>
        <v>0</v>
      </c>
      <c r="O17" s="11">
        <f t="shared" si="6"/>
        <v>47110</v>
      </c>
      <c r="P17" s="11">
        <f t="shared" si="7"/>
        <v>209773</v>
      </c>
    </row>
    <row r="18" spans="1:16" x14ac:dyDescent="0.7">
      <c r="A18" s="57" t="s">
        <v>24</v>
      </c>
      <c r="B18" s="8">
        <v>47380</v>
      </c>
      <c r="C18" s="19">
        <v>0</v>
      </c>
      <c r="D18" s="8">
        <v>0</v>
      </c>
      <c r="E18" s="8">
        <f t="shared" si="8"/>
        <v>0</v>
      </c>
      <c r="F18" s="8">
        <f t="shared" si="9"/>
        <v>47380</v>
      </c>
      <c r="G18" s="8">
        <f t="shared" si="10"/>
        <v>4738</v>
      </c>
      <c r="H18" s="12">
        <v>0</v>
      </c>
      <c r="I18" s="9">
        <v>400</v>
      </c>
      <c r="J18" s="8">
        <v>2000</v>
      </c>
      <c r="K18" s="11">
        <f t="shared" si="2"/>
        <v>54518</v>
      </c>
      <c r="L18" s="11">
        <f t="shared" si="4"/>
        <v>163554</v>
      </c>
      <c r="M18" s="11">
        <v>0</v>
      </c>
      <c r="N18" s="11">
        <f t="shared" si="5"/>
        <v>0</v>
      </c>
      <c r="O18" s="11">
        <f t="shared" si="6"/>
        <v>47380</v>
      </c>
      <c r="P18" s="11">
        <f t="shared" si="7"/>
        <v>210934</v>
      </c>
    </row>
    <row r="19" spans="1:16" x14ac:dyDescent="0.7">
      <c r="A19" s="58"/>
      <c r="B19" s="8">
        <v>47380</v>
      </c>
      <c r="C19" s="19">
        <v>1</v>
      </c>
      <c r="D19" s="8">
        <v>1579</v>
      </c>
      <c r="E19" s="8">
        <f t="shared" si="8"/>
        <v>1579</v>
      </c>
      <c r="F19" s="8">
        <f t="shared" ref="F19:F21" si="11">B19+E19</f>
        <v>48959</v>
      </c>
      <c r="G19" s="8">
        <f t="shared" ref="G19:G21" si="12">F19*10/100</f>
        <v>4895.8999999999996</v>
      </c>
      <c r="H19" s="12">
        <v>0</v>
      </c>
      <c r="I19" s="9">
        <v>400</v>
      </c>
      <c r="J19" s="8">
        <v>2000</v>
      </c>
      <c r="K19" s="11">
        <f t="shared" si="2"/>
        <v>56254.9</v>
      </c>
      <c r="L19" s="11">
        <f t="shared" si="4"/>
        <v>168764.7</v>
      </c>
      <c r="M19" s="11">
        <v>0</v>
      </c>
      <c r="N19" s="11">
        <f t="shared" si="5"/>
        <v>0</v>
      </c>
      <c r="O19" s="11">
        <f t="shared" si="6"/>
        <v>48959</v>
      </c>
      <c r="P19" s="11">
        <f t="shared" si="7"/>
        <v>217723.7</v>
      </c>
    </row>
    <row r="20" spans="1:16" x14ac:dyDescent="0.7">
      <c r="A20" s="58"/>
      <c r="B20" s="8">
        <v>47380</v>
      </c>
      <c r="C20" s="19">
        <v>2</v>
      </c>
      <c r="D20" s="8">
        <v>1579</v>
      </c>
      <c r="E20" s="8">
        <f t="shared" si="8"/>
        <v>3158</v>
      </c>
      <c r="F20" s="8">
        <f t="shared" si="11"/>
        <v>50538</v>
      </c>
      <c r="G20" s="8">
        <f t="shared" si="12"/>
        <v>5053.8</v>
      </c>
      <c r="H20" s="12">
        <v>0</v>
      </c>
      <c r="I20" s="9">
        <v>400</v>
      </c>
      <c r="J20" s="8">
        <v>2000</v>
      </c>
      <c r="K20" s="11">
        <f t="shared" si="2"/>
        <v>57991.8</v>
      </c>
      <c r="L20" s="11">
        <f t="shared" si="4"/>
        <v>173975.40000000002</v>
      </c>
      <c r="M20" s="11">
        <v>0</v>
      </c>
      <c r="N20" s="11">
        <f t="shared" si="5"/>
        <v>0</v>
      </c>
      <c r="O20" s="11">
        <f t="shared" si="6"/>
        <v>50538</v>
      </c>
      <c r="P20" s="11">
        <f t="shared" si="7"/>
        <v>224513.40000000002</v>
      </c>
    </row>
    <row r="21" spans="1:16" x14ac:dyDescent="0.7">
      <c r="A21" s="59"/>
      <c r="B21" s="8">
        <v>47380</v>
      </c>
      <c r="C21" s="19">
        <v>3</v>
      </c>
      <c r="D21" s="8">
        <v>1579</v>
      </c>
      <c r="E21" s="8">
        <f t="shared" si="8"/>
        <v>4737</v>
      </c>
      <c r="F21" s="8">
        <f t="shared" si="11"/>
        <v>52117</v>
      </c>
      <c r="G21" s="8">
        <f t="shared" si="12"/>
        <v>5211.7</v>
      </c>
      <c r="H21" s="12">
        <v>0</v>
      </c>
      <c r="I21" s="9">
        <v>400</v>
      </c>
      <c r="J21" s="8">
        <v>2000</v>
      </c>
      <c r="K21" s="11">
        <f t="shared" si="2"/>
        <v>59728.7</v>
      </c>
      <c r="L21" s="11">
        <f t="shared" si="4"/>
        <v>179186.09999999998</v>
      </c>
      <c r="M21" s="11">
        <v>0</v>
      </c>
      <c r="N21" s="11">
        <f t="shared" si="5"/>
        <v>0</v>
      </c>
      <c r="O21" s="11">
        <f t="shared" si="6"/>
        <v>52117</v>
      </c>
      <c r="P21" s="11">
        <f t="shared" si="7"/>
        <v>231303.09999999998</v>
      </c>
    </row>
    <row r="22" spans="1:16" x14ac:dyDescent="0.7">
      <c r="I22" s="2"/>
    </row>
    <row r="23" spans="1:16" x14ac:dyDescent="0.7">
      <c r="I23" s="2"/>
    </row>
    <row r="24" spans="1:16" x14ac:dyDescent="0.7">
      <c r="I24" s="2"/>
    </row>
    <row r="25" spans="1:16" x14ac:dyDescent="0.7">
      <c r="I25" s="2"/>
    </row>
    <row r="26" spans="1:16" x14ac:dyDescent="0.7">
      <c r="I26" s="2"/>
    </row>
    <row r="27" spans="1:16" x14ac:dyDescent="0.7">
      <c r="I27" s="2"/>
    </row>
    <row r="28" spans="1:16" x14ac:dyDescent="0.7">
      <c r="I28" s="2"/>
    </row>
    <row r="29" spans="1:16" x14ac:dyDescent="0.7">
      <c r="I29" s="2"/>
    </row>
    <row r="30" spans="1:16" x14ac:dyDescent="0.7">
      <c r="I30" s="2"/>
    </row>
    <row r="31" spans="1:16" x14ac:dyDescent="0.7">
      <c r="I31" s="2"/>
    </row>
    <row r="32" spans="1:16" x14ac:dyDescent="0.7">
      <c r="I32" s="2"/>
    </row>
  </sheetData>
  <mergeCells count="4">
    <mergeCell ref="A18:A21"/>
    <mergeCell ref="A4:A11"/>
    <mergeCell ref="A1:P1"/>
    <mergeCell ref="A12:A17"/>
  </mergeCells>
  <pageMargins left="0.25" right="0.25" top="0.47" bottom="0.34" header="0.3" footer="0.3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5"/>
  <sheetViews>
    <sheetView topLeftCell="A25" workbookViewId="0">
      <selection activeCell="Q41" sqref="Q41"/>
    </sheetView>
  </sheetViews>
  <sheetFormatPr defaultColWidth="9.140625" defaultRowHeight="19.5" x14ac:dyDescent="0.5"/>
  <cols>
    <col min="1" max="1" width="6.85546875" style="6" customWidth="1"/>
    <col min="2" max="2" width="9.140625" style="6" customWidth="1"/>
    <col min="3" max="3" width="6.28515625" style="16" bestFit="1" customWidth="1"/>
    <col min="4" max="4" width="6.42578125" style="6" bestFit="1" customWidth="1"/>
    <col min="5" max="5" width="7.42578125" style="6" bestFit="1" customWidth="1"/>
    <col min="6" max="6" width="8.42578125" style="6" bestFit="1" customWidth="1"/>
    <col min="7" max="7" width="7.42578125" style="6" bestFit="1" customWidth="1"/>
    <col min="8" max="8" width="10.140625" style="6" bestFit="1" customWidth="1"/>
    <col min="9" max="10" width="6.28515625" style="6" bestFit="1" customWidth="1"/>
    <col min="11" max="11" width="13.140625" style="18" bestFit="1" customWidth="1"/>
    <col min="12" max="12" width="13.140625" style="6" bestFit="1" customWidth="1"/>
    <col min="13" max="14" width="11.5703125" style="6" bestFit="1" customWidth="1"/>
    <col min="15" max="15" width="13.140625" style="18" bestFit="1" customWidth="1"/>
    <col min="16" max="16" width="13.28515625" style="6" bestFit="1" customWidth="1"/>
    <col min="17" max="16384" width="9.140625" style="6"/>
  </cols>
  <sheetData>
    <row r="1" spans="1:16" x14ac:dyDescent="0.5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14" customFormat="1" ht="51.75" x14ac:dyDescent="0.25">
      <c r="A2" s="32" t="s">
        <v>0</v>
      </c>
      <c r="B2" s="33" t="s">
        <v>1</v>
      </c>
      <c r="C2" s="22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25</v>
      </c>
      <c r="I2" s="33" t="s">
        <v>7</v>
      </c>
      <c r="J2" s="33" t="s">
        <v>8</v>
      </c>
      <c r="K2" s="23" t="s">
        <v>9</v>
      </c>
      <c r="L2" s="33" t="s">
        <v>28</v>
      </c>
      <c r="M2" s="33" t="s">
        <v>34</v>
      </c>
      <c r="N2" s="33" t="s">
        <v>26</v>
      </c>
      <c r="O2" s="23" t="s">
        <v>29</v>
      </c>
      <c r="P2" s="33" t="s">
        <v>30</v>
      </c>
    </row>
    <row r="3" spans="1:16" x14ac:dyDescent="0.5">
      <c r="A3" s="24" t="s">
        <v>11</v>
      </c>
      <c r="B3" s="25">
        <v>26610</v>
      </c>
      <c r="C3" s="26">
        <v>0</v>
      </c>
      <c r="D3" s="24">
        <v>0</v>
      </c>
      <c r="E3" s="24">
        <f>C3*D3</f>
        <v>0</v>
      </c>
      <c r="F3" s="24">
        <f>B3+E3</f>
        <v>26610</v>
      </c>
      <c r="G3" s="25">
        <v>0</v>
      </c>
      <c r="H3" s="25">
        <v>0</v>
      </c>
      <c r="I3" s="24">
        <v>0</v>
      </c>
      <c r="J3" s="24">
        <v>2000</v>
      </c>
      <c r="K3" s="27">
        <f t="shared" ref="K3:K40" si="0">SUM(F3:J3)</f>
        <v>28610</v>
      </c>
      <c r="L3" s="27">
        <f>K3*3</f>
        <v>85830</v>
      </c>
      <c r="M3" s="27">
        <v>0</v>
      </c>
      <c r="N3" s="27">
        <f>M3*3</f>
        <v>0</v>
      </c>
      <c r="O3" s="24">
        <f>F3</f>
        <v>26610</v>
      </c>
      <c r="P3" s="27">
        <f>L3+N3+O3</f>
        <v>112440</v>
      </c>
    </row>
    <row r="4" spans="1:16" ht="0.6" customHeight="1" x14ac:dyDescent="0.5">
      <c r="A4" s="53"/>
      <c r="B4" s="25"/>
      <c r="C4" s="28"/>
      <c r="D4" s="25"/>
      <c r="E4" s="24"/>
      <c r="F4" s="24"/>
      <c r="G4" s="24"/>
      <c r="H4" s="29"/>
      <c r="I4" s="25"/>
      <c r="J4" s="24"/>
      <c r="K4" s="27"/>
      <c r="L4" s="27"/>
      <c r="M4" s="27"/>
      <c r="N4" s="27"/>
      <c r="O4" s="24"/>
      <c r="P4" s="27">
        <f t="shared" ref="P4:P40" si="1">L4+N4+O4</f>
        <v>0</v>
      </c>
    </row>
    <row r="5" spans="1:16" hidden="1" x14ac:dyDescent="0.5">
      <c r="A5" s="54"/>
      <c r="B5" s="25"/>
      <c r="C5" s="28"/>
      <c r="D5" s="25"/>
      <c r="E5" s="24"/>
      <c r="F5" s="24"/>
      <c r="G5" s="24"/>
      <c r="H5" s="29"/>
      <c r="I5" s="25"/>
      <c r="J5" s="24"/>
      <c r="K5" s="27"/>
      <c r="L5" s="27"/>
      <c r="M5" s="27"/>
      <c r="N5" s="27"/>
      <c r="O5" s="24"/>
      <c r="P5" s="27">
        <f t="shared" si="1"/>
        <v>0</v>
      </c>
    </row>
    <row r="6" spans="1:16" hidden="1" x14ac:dyDescent="0.5">
      <c r="A6" s="54"/>
      <c r="B6" s="25"/>
      <c r="C6" s="28"/>
      <c r="D6" s="25"/>
      <c r="E6" s="24"/>
      <c r="F6" s="24"/>
      <c r="G6" s="24"/>
      <c r="H6" s="29"/>
      <c r="I6" s="25"/>
      <c r="J6" s="24"/>
      <c r="K6" s="27"/>
      <c r="L6" s="27"/>
      <c r="M6" s="27"/>
      <c r="N6" s="27"/>
      <c r="O6" s="24"/>
      <c r="P6" s="27">
        <f t="shared" si="1"/>
        <v>0</v>
      </c>
    </row>
    <row r="7" spans="1:16" hidden="1" x14ac:dyDescent="0.5">
      <c r="A7" s="54"/>
      <c r="B7" s="25"/>
      <c r="C7" s="28"/>
      <c r="D7" s="25"/>
      <c r="E7" s="24"/>
      <c r="F7" s="24"/>
      <c r="G7" s="24"/>
      <c r="H7" s="29"/>
      <c r="I7" s="25"/>
      <c r="J7" s="24"/>
      <c r="K7" s="27"/>
      <c r="L7" s="27"/>
      <c r="M7" s="27"/>
      <c r="N7" s="27"/>
      <c r="O7" s="24"/>
      <c r="P7" s="27">
        <f t="shared" si="1"/>
        <v>0</v>
      </c>
    </row>
    <row r="8" spans="1:16" hidden="1" x14ac:dyDescent="0.5">
      <c r="A8" s="55"/>
      <c r="B8" s="25"/>
      <c r="C8" s="28"/>
      <c r="D8" s="25"/>
      <c r="E8" s="24"/>
      <c r="F8" s="24"/>
      <c r="G8" s="24"/>
      <c r="H8" s="29"/>
      <c r="I8" s="25"/>
      <c r="J8" s="24"/>
      <c r="K8" s="27"/>
      <c r="L8" s="27"/>
      <c r="M8" s="27"/>
      <c r="N8" s="27"/>
      <c r="O8" s="24"/>
      <c r="P8" s="27">
        <f t="shared" si="1"/>
        <v>0</v>
      </c>
    </row>
    <row r="9" spans="1:16" hidden="1" x14ac:dyDescent="0.5">
      <c r="A9" s="56"/>
      <c r="B9" s="25"/>
      <c r="C9" s="28"/>
      <c r="D9" s="25"/>
      <c r="E9" s="24"/>
      <c r="F9" s="24"/>
      <c r="G9" s="24"/>
      <c r="H9" s="29"/>
      <c r="I9" s="25"/>
      <c r="J9" s="24"/>
      <c r="K9" s="27"/>
      <c r="L9" s="27"/>
      <c r="M9" s="27"/>
      <c r="N9" s="27"/>
      <c r="O9" s="24"/>
      <c r="P9" s="27">
        <f t="shared" si="1"/>
        <v>0</v>
      </c>
    </row>
    <row r="10" spans="1:16" hidden="1" x14ac:dyDescent="0.5">
      <c r="A10" s="56"/>
      <c r="B10" s="25"/>
      <c r="C10" s="28"/>
      <c r="D10" s="25"/>
      <c r="E10" s="24"/>
      <c r="F10" s="24"/>
      <c r="G10" s="24"/>
      <c r="H10" s="29"/>
      <c r="I10" s="25"/>
      <c r="J10" s="24"/>
      <c r="K10" s="27"/>
      <c r="L10" s="27"/>
      <c r="M10" s="27"/>
      <c r="N10" s="27"/>
      <c r="O10" s="24"/>
      <c r="P10" s="27">
        <f t="shared" si="1"/>
        <v>0</v>
      </c>
    </row>
    <row r="11" spans="1:16" hidden="1" x14ac:dyDescent="0.5">
      <c r="A11" s="56"/>
      <c r="B11" s="25"/>
      <c r="C11" s="28"/>
      <c r="D11" s="25"/>
      <c r="E11" s="24"/>
      <c r="F11" s="24"/>
      <c r="G11" s="24"/>
      <c r="H11" s="29"/>
      <c r="I11" s="25"/>
      <c r="J11" s="24"/>
      <c r="K11" s="27"/>
      <c r="L11" s="27"/>
      <c r="M11" s="27"/>
      <c r="N11" s="27"/>
      <c r="O11" s="24"/>
      <c r="P11" s="27">
        <f t="shared" si="1"/>
        <v>0</v>
      </c>
    </row>
    <row r="12" spans="1:16" hidden="1" x14ac:dyDescent="0.5">
      <c r="A12" s="56"/>
      <c r="B12" s="25"/>
      <c r="C12" s="28"/>
      <c r="D12" s="25"/>
      <c r="E12" s="24"/>
      <c r="F12" s="24"/>
      <c r="G12" s="24"/>
      <c r="H12" s="29"/>
      <c r="I12" s="25"/>
      <c r="J12" s="24"/>
      <c r="K12" s="27"/>
      <c r="L12" s="27"/>
      <c r="M12" s="27"/>
      <c r="N12" s="27"/>
      <c r="O12" s="24"/>
      <c r="P12" s="27">
        <f t="shared" si="1"/>
        <v>0</v>
      </c>
    </row>
    <row r="13" spans="1:16" hidden="1" x14ac:dyDescent="0.5">
      <c r="A13" s="56"/>
      <c r="B13" s="25"/>
      <c r="C13" s="28"/>
      <c r="D13" s="25"/>
      <c r="E13" s="24"/>
      <c r="F13" s="24"/>
      <c r="G13" s="24"/>
      <c r="H13" s="29"/>
      <c r="I13" s="25"/>
      <c r="J13" s="24"/>
      <c r="K13" s="27"/>
      <c r="L13" s="27"/>
      <c r="M13" s="27"/>
      <c r="N13" s="27"/>
      <c r="O13" s="24"/>
      <c r="P13" s="27">
        <f t="shared" si="1"/>
        <v>0</v>
      </c>
    </row>
    <row r="14" spans="1:16" hidden="1" x14ac:dyDescent="0.5">
      <c r="A14" s="56"/>
      <c r="B14" s="25"/>
      <c r="C14" s="28"/>
      <c r="D14" s="25"/>
      <c r="E14" s="24"/>
      <c r="F14" s="24"/>
      <c r="G14" s="24"/>
      <c r="H14" s="29"/>
      <c r="I14" s="25"/>
      <c r="J14" s="24"/>
      <c r="K14" s="27"/>
      <c r="L14" s="27"/>
      <c r="M14" s="27"/>
      <c r="N14" s="27"/>
      <c r="O14" s="24"/>
      <c r="P14" s="27">
        <f t="shared" si="1"/>
        <v>0</v>
      </c>
    </row>
    <row r="15" spans="1:16" hidden="1" x14ac:dyDescent="0.5">
      <c r="A15" s="56"/>
      <c r="B15" s="25"/>
      <c r="C15" s="28"/>
      <c r="D15" s="25"/>
      <c r="E15" s="24"/>
      <c r="F15" s="24"/>
      <c r="G15" s="24"/>
      <c r="H15" s="29"/>
      <c r="I15" s="25"/>
      <c r="J15" s="24"/>
      <c r="K15" s="27"/>
      <c r="L15" s="27"/>
      <c r="M15" s="27"/>
      <c r="N15" s="27"/>
      <c r="O15" s="24"/>
      <c r="P15" s="27">
        <f t="shared" si="1"/>
        <v>0</v>
      </c>
    </row>
    <row r="16" spans="1:16" x14ac:dyDescent="0.5">
      <c r="A16" s="56" t="s">
        <v>15</v>
      </c>
      <c r="B16" s="25">
        <v>26610</v>
      </c>
      <c r="C16" s="28">
        <v>0</v>
      </c>
      <c r="D16" s="25">
        <v>0</v>
      </c>
      <c r="E16" s="24">
        <f t="shared" ref="E16:E40" si="2">C16*D16</f>
        <v>0</v>
      </c>
      <c r="F16" s="24">
        <f t="shared" ref="F16:F40" si="3">B16+E16</f>
        <v>26610</v>
      </c>
      <c r="G16" s="24">
        <f t="shared" ref="G16:G40" si="4">F16*10/100</f>
        <v>2661</v>
      </c>
      <c r="H16" s="29">
        <f t="shared" ref="H16" si="5">F16*6/100</f>
        <v>1596.6</v>
      </c>
      <c r="I16" s="25">
        <v>400</v>
      </c>
      <c r="J16" s="24">
        <v>2000</v>
      </c>
      <c r="K16" s="27">
        <f t="shared" si="0"/>
        <v>33267.599999999999</v>
      </c>
      <c r="L16" s="27">
        <f t="shared" ref="L16:L40" si="6">K16*3</f>
        <v>99802.799999999988</v>
      </c>
      <c r="M16" s="27">
        <v>7690</v>
      </c>
      <c r="N16" s="27">
        <f t="shared" ref="N16:N40" si="7">M16*3</f>
        <v>23070</v>
      </c>
      <c r="O16" s="24">
        <f t="shared" ref="O16:O40" si="8">F16</f>
        <v>26610</v>
      </c>
      <c r="P16" s="27">
        <f t="shared" si="1"/>
        <v>149482.79999999999</v>
      </c>
    </row>
    <row r="17" spans="1:16" x14ac:dyDescent="0.5">
      <c r="A17" s="56"/>
      <c r="B17" s="25">
        <v>26610</v>
      </c>
      <c r="C17" s="28">
        <v>1</v>
      </c>
      <c r="D17" s="25">
        <v>887</v>
      </c>
      <c r="E17" s="24">
        <f t="shared" si="2"/>
        <v>887</v>
      </c>
      <c r="F17" s="24">
        <f t="shared" si="3"/>
        <v>27497</v>
      </c>
      <c r="G17" s="24">
        <f t="shared" si="4"/>
        <v>2749.7</v>
      </c>
      <c r="H17" s="29">
        <v>0</v>
      </c>
      <c r="I17" s="25">
        <v>400</v>
      </c>
      <c r="J17" s="24">
        <v>2000</v>
      </c>
      <c r="K17" s="27">
        <f t="shared" si="0"/>
        <v>32646.7</v>
      </c>
      <c r="L17" s="27">
        <f t="shared" si="6"/>
        <v>97940.1</v>
      </c>
      <c r="M17" s="27">
        <v>7690</v>
      </c>
      <c r="N17" s="27">
        <f t="shared" si="7"/>
        <v>23070</v>
      </c>
      <c r="O17" s="24">
        <f t="shared" si="8"/>
        <v>27497</v>
      </c>
      <c r="P17" s="27">
        <f t="shared" si="1"/>
        <v>148507.1</v>
      </c>
    </row>
    <row r="18" spans="1:16" x14ac:dyDescent="0.5">
      <c r="A18" s="56"/>
      <c r="B18" s="25">
        <v>26610</v>
      </c>
      <c r="C18" s="28">
        <v>2</v>
      </c>
      <c r="D18" s="25">
        <v>887</v>
      </c>
      <c r="E18" s="24">
        <f t="shared" si="2"/>
        <v>1774</v>
      </c>
      <c r="F18" s="24">
        <f t="shared" si="3"/>
        <v>28384</v>
      </c>
      <c r="G18" s="24">
        <f t="shared" si="4"/>
        <v>2838.4</v>
      </c>
      <c r="H18" s="29">
        <v>0</v>
      </c>
      <c r="I18" s="25">
        <v>400</v>
      </c>
      <c r="J18" s="24">
        <v>2000</v>
      </c>
      <c r="K18" s="27">
        <f t="shared" si="0"/>
        <v>33622.400000000001</v>
      </c>
      <c r="L18" s="27">
        <f t="shared" si="6"/>
        <v>100867.20000000001</v>
      </c>
      <c r="M18" s="27">
        <v>7690</v>
      </c>
      <c r="N18" s="27">
        <f t="shared" si="7"/>
        <v>23070</v>
      </c>
      <c r="O18" s="24">
        <f t="shared" si="8"/>
        <v>28384</v>
      </c>
      <c r="P18" s="27">
        <f t="shared" si="1"/>
        <v>152321.20000000001</v>
      </c>
    </row>
    <row r="19" spans="1:16" x14ac:dyDescent="0.5">
      <c r="A19" s="56"/>
      <c r="B19" s="25">
        <v>26610</v>
      </c>
      <c r="C19" s="28">
        <v>3</v>
      </c>
      <c r="D19" s="25">
        <v>887</v>
      </c>
      <c r="E19" s="24">
        <f t="shared" si="2"/>
        <v>2661</v>
      </c>
      <c r="F19" s="24">
        <f t="shared" si="3"/>
        <v>29271</v>
      </c>
      <c r="G19" s="24">
        <f t="shared" si="4"/>
        <v>2927.1</v>
      </c>
      <c r="H19" s="29">
        <v>0</v>
      </c>
      <c r="I19" s="25">
        <v>400</v>
      </c>
      <c r="J19" s="24">
        <v>2000</v>
      </c>
      <c r="K19" s="27">
        <f t="shared" si="0"/>
        <v>34598.1</v>
      </c>
      <c r="L19" s="27">
        <f t="shared" si="6"/>
        <v>103794.29999999999</v>
      </c>
      <c r="M19" s="27">
        <v>7690</v>
      </c>
      <c r="N19" s="27">
        <f t="shared" si="7"/>
        <v>23070</v>
      </c>
      <c r="O19" s="24">
        <f t="shared" si="8"/>
        <v>29271</v>
      </c>
      <c r="P19" s="27">
        <f t="shared" si="1"/>
        <v>156135.29999999999</v>
      </c>
    </row>
    <row r="20" spans="1:16" x14ac:dyDescent="0.5">
      <c r="A20" s="56"/>
      <c r="B20" s="25">
        <v>26610</v>
      </c>
      <c r="C20" s="28">
        <v>4</v>
      </c>
      <c r="D20" s="25">
        <v>887</v>
      </c>
      <c r="E20" s="24">
        <f t="shared" si="2"/>
        <v>3548</v>
      </c>
      <c r="F20" s="24">
        <f t="shared" si="3"/>
        <v>30158</v>
      </c>
      <c r="G20" s="24">
        <f t="shared" si="4"/>
        <v>3015.8</v>
      </c>
      <c r="H20" s="29">
        <v>0</v>
      </c>
      <c r="I20" s="25">
        <v>400</v>
      </c>
      <c r="J20" s="24">
        <v>2000</v>
      </c>
      <c r="K20" s="27">
        <f t="shared" si="0"/>
        <v>35573.800000000003</v>
      </c>
      <c r="L20" s="27">
        <f t="shared" si="6"/>
        <v>106721.40000000001</v>
      </c>
      <c r="M20" s="27">
        <v>7690</v>
      </c>
      <c r="N20" s="27">
        <f t="shared" si="7"/>
        <v>23070</v>
      </c>
      <c r="O20" s="24">
        <f t="shared" si="8"/>
        <v>30158</v>
      </c>
      <c r="P20" s="27">
        <f t="shared" si="1"/>
        <v>159949.40000000002</v>
      </c>
    </row>
    <row r="21" spans="1:16" x14ac:dyDescent="0.5">
      <c r="A21" s="56"/>
      <c r="B21" s="25">
        <v>26610</v>
      </c>
      <c r="C21" s="28">
        <v>5</v>
      </c>
      <c r="D21" s="25">
        <v>887</v>
      </c>
      <c r="E21" s="24">
        <f t="shared" si="2"/>
        <v>4435</v>
      </c>
      <c r="F21" s="24">
        <f t="shared" si="3"/>
        <v>31045</v>
      </c>
      <c r="G21" s="24">
        <f t="shared" si="4"/>
        <v>3104.5</v>
      </c>
      <c r="H21" s="29">
        <v>0</v>
      </c>
      <c r="I21" s="25">
        <v>400</v>
      </c>
      <c r="J21" s="24">
        <v>2000</v>
      </c>
      <c r="K21" s="27">
        <f t="shared" si="0"/>
        <v>36549.5</v>
      </c>
      <c r="L21" s="27">
        <f t="shared" si="6"/>
        <v>109648.5</v>
      </c>
      <c r="M21" s="27">
        <v>7690</v>
      </c>
      <c r="N21" s="27">
        <f t="shared" si="7"/>
        <v>23070</v>
      </c>
      <c r="O21" s="24">
        <f t="shared" si="8"/>
        <v>31045</v>
      </c>
      <c r="P21" s="27">
        <f t="shared" si="1"/>
        <v>163763.5</v>
      </c>
    </row>
    <row r="22" spans="1:16" x14ac:dyDescent="0.5">
      <c r="A22" s="56"/>
      <c r="B22" s="25">
        <v>26610</v>
      </c>
      <c r="C22" s="28">
        <v>6</v>
      </c>
      <c r="D22" s="25">
        <v>887</v>
      </c>
      <c r="E22" s="24">
        <f t="shared" si="2"/>
        <v>5322</v>
      </c>
      <c r="F22" s="24">
        <f t="shared" si="3"/>
        <v>31932</v>
      </c>
      <c r="G22" s="24">
        <f t="shared" si="4"/>
        <v>3193.2</v>
      </c>
      <c r="H22" s="29">
        <v>0</v>
      </c>
      <c r="I22" s="25">
        <v>400</v>
      </c>
      <c r="J22" s="24">
        <v>2000</v>
      </c>
      <c r="K22" s="27">
        <f t="shared" si="0"/>
        <v>37525.199999999997</v>
      </c>
      <c r="L22" s="27">
        <f t="shared" si="6"/>
        <v>112575.59999999999</v>
      </c>
      <c r="M22" s="27">
        <v>7690</v>
      </c>
      <c r="N22" s="27">
        <f t="shared" si="7"/>
        <v>23070</v>
      </c>
      <c r="O22" s="24">
        <f t="shared" si="8"/>
        <v>31932</v>
      </c>
      <c r="P22" s="27">
        <f t="shared" si="1"/>
        <v>167577.59999999998</v>
      </c>
    </row>
    <row r="23" spans="1:16" x14ac:dyDescent="0.5">
      <c r="A23" s="51" t="s">
        <v>12</v>
      </c>
      <c r="B23" s="25">
        <v>28200</v>
      </c>
      <c r="C23" s="28">
        <v>0</v>
      </c>
      <c r="D23" s="25">
        <v>0</v>
      </c>
      <c r="E23" s="24">
        <f t="shared" si="2"/>
        <v>0</v>
      </c>
      <c r="F23" s="24">
        <f t="shared" si="3"/>
        <v>28200</v>
      </c>
      <c r="G23" s="24">
        <f t="shared" si="4"/>
        <v>2820</v>
      </c>
      <c r="H23" s="29">
        <v>0</v>
      </c>
      <c r="I23" s="25">
        <v>400</v>
      </c>
      <c r="J23" s="24">
        <v>2000</v>
      </c>
      <c r="K23" s="27">
        <f t="shared" si="0"/>
        <v>33420</v>
      </c>
      <c r="L23" s="27">
        <f t="shared" si="6"/>
        <v>100260</v>
      </c>
      <c r="M23" s="27">
        <v>9190</v>
      </c>
      <c r="N23" s="27">
        <f t="shared" si="7"/>
        <v>27570</v>
      </c>
      <c r="O23" s="24">
        <f t="shared" si="8"/>
        <v>28200</v>
      </c>
      <c r="P23" s="27">
        <f t="shared" si="1"/>
        <v>156030</v>
      </c>
    </row>
    <row r="24" spans="1:16" x14ac:dyDescent="0.5">
      <c r="A24" s="51"/>
      <c r="B24" s="25">
        <v>28200</v>
      </c>
      <c r="C24" s="28">
        <v>1</v>
      </c>
      <c r="D24" s="25">
        <v>940</v>
      </c>
      <c r="E24" s="24">
        <f t="shared" si="2"/>
        <v>940</v>
      </c>
      <c r="F24" s="24">
        <f t="shared" si="3"/>
        <v>29140</v>
      </c>
      <c r="G24" s="24">
        <f t="shared" si="4"/>
        <v>2914</v>
      </c>
      <c r="H24" s="29">
        <v>0</v>
      </c>
      <c r="I24" s="25">
        <v>400</v>
      </c>
      <c r="J24" s="24">
        <v>2000</v>
      </c>
      <c r="K24" s="27">
        <f t="shared" si="0"/>
        <v>34454</v>
      </c>
      <c r="L24" s="27">
        <f t="shared" si="6"/>
        <v>103362</v>
      </c>
      <c r="M24" s="27">
        <v>9190</v>
      </c>
      <c r="N24" s="27">
        <f t="shared" si="7"/>
        <v>27570</v>
      </c>
      <c r="O24" s="24">
        <f t="shared" si="8"/>
        <v>29140</v>
      </c>
      <c r="P24" s="27">
        <f t="shared" si="1"/>
        <v>160072</v>
      </c>
    </row>
    <row r="25" spans="1:16" x14ac:dyDescent="0.5">
      <c r="A25" s="51"/>
      <c r="B25" s="25">
        <v>28200</v>
      </c>
      <c r="C25" s="28">
        <v>2</v>
      </c>
      <c r="D25" s="25">
        <v>940</v>
      </c>
      <c r="E25" s="24">
        <f t="shared" si="2"/>
        <v>1880</v>
      </c>
      <c r="F25" s="24">
        <f t="shared" si="3"/>
        <v>30080</v>
      </c>
      <c r="G25" s="24">
        <f t="shared" si="4"/>
        <v>3008</v>
      </c>
      <c r="H25" s="29">
        <v>0</v>
      </c>
      <c r="I25" s="25">
        <v>400</v>
      </c>
      <c r="J25" s="24">
        <v>2000</v>
      </c>
      <c r="K25" s="27">
        <f t="shared" si="0"/>
        <v>35488</v>
      </c>
      <c r="L25" s="27">
        <f t="shared" si="6"/>
        <v>106464</v>
      </c>
      <c r="M25" s="27">
        <v>9190</v>
      </c>
      <c r="N25" s="27">
        <f t="shared" si="7"/>
        <v>27570</v>
      </c>
      <c r="O25" s="24">
        <f t="shared" si="8"/>
        <v>30080</v>
      </c>
      <c r="P25" s="27">
        <f t="shared" si="1"/>
        <v>164114</v>
      </c>
    </row>
    <row r="26" spans="1:16" x14ac:dyDescent="0.5">
      <c r="A26" s="51"/>
      <c r="B26" s="25">
        <v>28200</v>
      </c>
      <c r="C26" s="28">
        <v>3</v>
      </c>
      <c r="D26" s="25">
        <v>940</v>
      </c>
      <c r="E26" s="24">
        <f t="shared" si="2"/>
        <v>2820</v>
      </c>
      <c r="F26" s="24">
        <f t="shared" si="3"/>
        <v>31020</v>
      </c>
      <c r="G26" s="24">
        <f t="shared" si="4"/>
        <v>3102</v>
      </c>
      <c r="H26" s="29">
        <v>0</v>
      </c>
      <c r="I26" s="25">
        <v>400</v>
      </c>
      <c r="J26" s="24">
        <v>2000</v>
      </c>
      <c r="K26" s="27">
        <f t="shared" si="0"/>
        <v>36522</v>
      </c>
      <c r="L26" s="27">
        <f t="shared" si="6"/>
        <v>109566</v>
      </c>
      <c r="M26" s="27">
        <v>9190</v>
      </c>
      <c r="N26" s="27">
        <f t="shared" si="7"/>
        <v>27570</v>
      </c>
      <c r="O26" s="24">
        <f t="shared" si="8"/>
        <v>31020</v>
      </c>
      <c r="P26" s="27">
        <f t="shared" si="1"/>
        <v>168156</v>
      </c>
    </row>
    <row r="27" spans="1:16" x14ac:dyDescent="0.5">
      <c r="A27" s="51"/>
      <c r="B27" s="25">
        <v>28200</v>
      </c>
      <c r="C27" s="28">
        <v>4</v>
      </c>
      <c r="D27" s="25">
        <v>940</v>
      </c>
      <c r="E27" s="24">
        <f t="shared" si="2"/>
        <v>3760</v>
      </c>
      <c r="F27" s="24">
        <f t="shared" si="3"/>
        <v>31960</v>
      </c>
      <c r="G27" s="24">
        <f t="shared" si="4"/>
        <v>3196</v>
      </c>
      <c r="H27" s="29">
        <v>0</v>
      </c>
      <c r="I27" s="25">
        <v>400</v>
      </c>
      <c r="J27" s="24">
        <v>2000</v>
      </c>
      <c r="K27" s="27">
        <f t="shared" si="0"/>
        <v>37556</v>
      </c>
      <c r="L27" s="27">
        <f t="shared" si="6"/>
        <v>112668</v>
      </c>
      <c r="M27" s="27">
        <v>9190</v>
      </c>
      <c r="N27" s="27">
        <f t="shared" si="7"/>
        <v>27570</v>
      </c>
      <c r="O27" s="24">
        <f t="shared" si="8"/>
        <v>31960</v>
      </c>
      <c r="P27" s="27">
        <f t="shared" si="1"/>
        <v>172198</v>
      </c>
    </row>
    <row r="28" spans="1:16" x14ac:dyDescent="0.5">
      <c r="A28" s="51"/>
      <c r="B28" s="25">
        <v>28200</v>
      </c>
      <c r="C28" s="28">
        <v>5</v>
      </c>
      <c r="D28" s="25">
        <v>940</v>
      </c>
      <c r="E28" s="24">
        <f t="shared" si="2"/>
        <v>4700</v>
      </c>
      <c r="F28" s="24">
        <f t="shared" si="3"/>
        <v>32900</v>
      </c>
      <c r="G28" s="24">
        <f t="shared" si="4"/>
        <v>3290</v>
      </c>
      <c r="H28" s="29">
        <v>0</v>
      </c>
      <c r="I28" s="25">
        <v>400</v>
      </c>
      <c r="J28" s="24">
        <v>2000</v>
      </c>
      <c r="K28" s="27">
        <f t="shared" si="0"/>
        <v>38590</v>
      </c>
      <c r="L28" s="27">
        <f t="shared" si="6"/>
        <v>115770</v>
      </c>
      <c r="M28" s="27">
        <v>9190</v>
      </c>
      <c r="N28" s="27">
        <f t="shared" si="7"/>
        <v>27570</v>
      </c>
      <c r="O28" s="24">
        <f t="shared" si="8"/>
        <v>32900</v>
      </c>
      <c r="P28" s="27">
        <f t="shared" si="1"/>
        <v>176240</v>
      </c>
    </row>
    <row r="29" spans="1:16" x14ac:dyDescent="0.5">
      <c r="A29" s="51"/>
      <c r="B29" s="25">
        <v>28200</v>
      </c>
      <c r="C29" s="28">
        <v>6</v>
      </c>
      <c r="D29" s="25">
        <v>940</v>
      </c>
      <c r="E29" s="24">
        <f t="shared" si="2"/>
        <v>5640</v>
      </c>
      <c r="F29" s="24">
        <f t="shared" si="3"/>
        <v>33840</v>
      </c>
      <c r="G29" s="24">
        <f t="shared" si="4"/>
        <v>3384</v>
      </c>
      <c r="H29" s="29">
        <v>0</v>
      </c>
      <c r="I29" s="25">
        <v>400</v>
      </c>
      <c r="J29" s="24">
        <v>2000</v>
      </c>
      <c r="K29" s="27">
        <f t="shared" si="0"/>
        <v>39624</v>
      </c>
      <c r="L29" s="27">
        <f t="shared" si="6"/>
        <v>118872</v>
      </c>
      <c r="M29" s="27">
        <v>9190</v>
      </c>
      <c r="N29" s="27">
        <f t="shared" si="7"/>
        <v>27570</v>
      </c>
      <c r="O29" s="24">
        <f t="shared" si="8"/>
        <v>33840</v>
      </c>
      <c r="P29" s="27">
        <f t="shared" si="1"/>
        <v>180282</v>
      </c>
    </row>
    <row r="30" spans="1:16" x14ac:dyDescent="0.5">
      <c r="A30" s="51"/>
      <c r="B30" s="25">
        <v>28200</v>
      </c>
      <c r="C30" s="28">
        <v>7</v>
      </c>
      <c r="D30" s="25">
        <v>940</v>
      </c>
      <c r="E30" s="24">
        <f t="shared" si="2"/>
        <v>6580</v>
      </c>
      <c r="F30" s="24">
        <f t="shared" si="3"/>
        <v>34780</v>
      </c>
      <c r="G30" s="24">
        <f t="shared" si="4"/>
        <v>3478</v>
      </c>
      <c r="H30" s="29">
        <v>0</v>
      </c>
      <c r="I30" s="25">
        <v>400</v>
      </c>
      <c r="J30" s="24">
        <v>2000</v>
      </c>
      <c r="K30" s="27">
        <f t="shared" si="0"/>
        <v>40658</v>
      </c>
      <c r="L30" s="27">
        <f t="shared" si="6"/>
        <v>121974</v>
      </c>
      <c r="M30" s="27">
        <v>9190</v>
      </c>
      <c r="N30" s="27">
        <f t="shared" si="7"/>
        <v>27570</v>
      </c>
      <c r="O30" s="24">
        <f t="shared" si="8"/>
        <v>34780</v>
      </c>
      <c r="P30" s="27">
        <f t="shared" si="1"/>
        <v>184324</v>
      </c>
    </row>
    <row r="31" spans="1:16" x14ac:dyDescent="0.5">
      <c r="A31" s="51"/>
      <c r="B31" s="25">
        <v>28200</v>
      </c>
      <c r="C31" s="28">
        <v>8</v>
      </c>
      <c r="D31" s="25">
        <v>940</v>
      </c>
      <c r="E31" s="24">
        <f t="shared" si="2"/>
        <v>7520</v>
      </c>
      <c r="F31" s="24">
        <f t="shared" si="3"/>
        <v>35720</v>
      </c>
      <c r="G31" s="24">
        <f t="shared" si="4"/>
        <v>3572</v>
      </c>
      <c r="H31" s="29">
        <v>0</v>
      </c>
      <c r="I31" s="25">
        <v>400</v>
      </c>
      <c r="J31" s="24">
        <v>2000</v>
      </c>
      <c r="K31" s="27">
        <f t="shared" si="0"/>
        <v>41692</v>
      </c>
      <c r="L31" s="27">
        <f t="shared" si="6"/>
        <v>125076</v>
      </c>
      <c r="M31" s="27">
        <v>9190</v>
      </c>
      <c r="N31" s="27">
        <f t="shared" si="7"/>
        <v>27570</v>
      </c>
      <c r="O31" s="24">
        <f t="shared" si="8"/>
        <v>35720</v>
      </c>
      <c r="P31" s="27">
        <f t="shared" si="1"/>
        <v>188366</v>
      </c>
    </row>
    <row r="32" spans="1:16" x14ac:dyDescent="0.5">
      <c r="A32" s="51" t="s">
        <v>16</v>
      </c>
      <c r="B32" s="25">
        <v>35990</v>
      </c>
      <c r="C32" s="28">
        <v>0</v>
      </c>
      <c r="D32" s="25">
        <v>0</v>
      </c>
      <c r="E32" s="24">
        <f t="shared" si="2"/>
        <v>0</v>
      </c>
      <c r="F32" s="24">
        <f t="shared" si="3"/>
        <v>35990</v>
      </c>
      <c r="G32" s="24">
        <f t="shared" si="4"/>
        <v>3599</v>
      </c>
      <c r="H32" s="29">
        <v>0</v>
      </c>
      <c r="I32" s="25">
        <v>400</v>
      </c>
      <c r="J32" s="24">
        <v>2000</v>
      </c>
      <c r="K32" s="27">
        <f t="shared" si="0"/>
        <v>41989</v>
      </c>
      <c r="L32" s="27">
        <f t="shared" si="6"/>
        <v>125967</v>
      </c>
      <c r="M32" s="27">
        <v>14060</v>
      </c>
      <c r="N32" s="27">
        <f t="shared" si="7"/>
        <v>42180</v>
      </c>
      <c r="O32" s="24">
        <f t="shared" si="8"/>
        <v>35990</v>
      </c>
      <c r="P32" s="27">
        <f t="shared" si="1"/>
        <v>204137</v>
      </c>
    </row>
    <row r="33" spans="1:16" x14ac:dyDescent="0.5">
      <c r="A33" s="51"/>
      <c r="B33" s="25">
        <v>35990</v>
      </c>
      <c r="C33" s="28">
        <v>1</v>
      </c>
      <c r="D33" s="25">
        <v>1200</v>
      </c>
      <c r="E33" s="24">
        <f t="shared" si="2"/>
        <v>1200</v>
      </c>
      <c r="F33" s="24">
        <f t="shared" si="3"/>
        <v>37190</v>
      </c>
      <c r="G33" s="24">
        <f t="shared" si="4"/>
        <v>3719</v>
      </c>
      <c r="H33" s="29">
        <v>0</v>
      </c>
      <c r="I33" s="25">
        <v>400</v>
      </c>
      <c r="J33" s="24">
        <v>2000</v>
      </c>
      <c r="K33" s="27">
        <f t="shared" si="0"/>
        <v>43309</v>
      </c>
      <c r="L33" s="27">
        <f t="shared" si="6"/>
        <v>129927</v>
      </c>
      <c r="M33" s="27">
        <v>14060</v>
      </c>
      <c r="N33" s="27">
        <f t="shared" si="7"/>
        <v>42180</v>
      </c>
      <c r="O33" s="24">
        <f t="shared" si="8"/>
        <v>37190</v>
      </c>
      <c r="P33" s="27">
        <f t="shared" si="1"/>
        <v>209297</v>
      </c>
    </row>
    <row r="34" spans="1:16" x14ac:dyDescent="0.5">
      <c r="A34" s="51"/>
      <c r="B34" s="25">
        <v>35990</v>
      </c>
      <c r="C34" s="28">
        <v>2</v>
      </c>
      <c r="D34" s="25">
        <v>1200</v>
      </c>
      <c r="E34" s="24">
        <f t="shared" si="2"/>
        <v>2400</v>
      </c>
      <c r="F34" s="24">
        <f t="shared" si="3"/>
        <v>38390</v>
      </c>
      <c r="G34" s="24">
        <f t="shared" si="4"/>
        <v>3839</v>
      </c>
      <c r="H34" s="29">
        <v>0</v>
      </c>
      <c r="I34" s="25">
        <v>400</v>
      </c>
      <c r="J34" s="24">
        <v>2000</v>
      </c>
      <c r="K34" s="27">
        <f t="shared" si="0"/>
        <v>44629</v>
      </c>
      <c r="L34" s="27">
        <f t="shared" si="6"/>
        <v>133887</v>
      </c>
      <c r="M34" s="27">
        <v>14060</v>
      </c>
      <c r="N34" s="27">
        <f t="shared" si="7"/>
        <v>42180</v>
      </c>
      <c r="O34" s="24">
        <f t="shared" si="8"/>
        <v>38390</v>
      </c>
      <c r="P34" s="27">
        <f t="shared" si="1"/>
        <v>214457</v>
      </c>
    </row>
    <row r="35" spans="1:16" x14ac:dyDescent="0.5">
      <c r="A35" s="51"/>
      <c r="B35" s="25">
        <v>35990</v>
      </c>
      <c r="C35" s="28">
        <v>3</v>
      </c>
      <c r="D35" s="25">
        <v>1200</v>
      </c>
      <c r="E35" s="24">
        <f t="shared" si="2"/>
        <v>3600</v>
      </c>
      <c r="F35" s="24">
        <f t="shared" si="3"/>
        <v>39590</v>
      </c>
      <c r="G35" s="24">
        <f t="shared" si="4"/>
        <v>3959</v>
      </c>
      <c r="H35" s="29">
        <v>0</v>
      </c>
      <c r="I35" s="25">
        <v>400</v>
      </c>
      <c r="J35" s="24">
        <v>2000</v>
      </c>
      <c r="K35" s="27">
        <f t="shared" si="0"/>
        <v>45949</v>
      </c>
      <c r="L35" s="27">
        <f t="shared" si="6"/>
        <v>137847</v>
      </c>
      <c r="M35" s="27">
        <v>14060</v>
      </c>
      <c r="N35" s="27">
        <f t="shared" si="7"/>
        <v>42180</v>
      </c>
      <c r="O35" s="24">
        <f t="shared" si="8"/>
        <v>39590</v>
      </c>
      <c r="P35" s="27">
        <f t="shared" si="1"/>
        <v>219617</v>
      </c>
    </row>
    <row r="36" spans="1:16" x14ac:dyDescent="0.5">
      <c r="A36" s="51"/>
      <c r="B36" s="25">
        <v>35990</v>
      </c>
      <c r="C36" s="28">
        <v>4</v>
      </c>
      <c r="D36" s="25">
        <v>1200</v>
      </c>
      <c r="E36" s="24">
        <f t="shared" si="2"/>
        <v>4800</v>
      </c>
      <c r="F36" s="24">
        <f t="shared" si="3"/>
        <v>40790</v>
      </c>
      <c r="G36" s="24">
        <f t="shared" si="4"/>
        <v>4079</v>
      </c>
      <c r="H36" s="29">
        <v>0</v>
      </c>
      <c r="I36" s="25">
        <v>400</v>
      </c>
      <c r="J36" s="24">
        <v>2000</v>
      </c>
      <c r="K36" s="27">
        <f t="shared" si="0"/>
        <v>47269</v>
      </c>
      <c r="L36" s="27">
        <f t="shared" si="6"/>
        <v>141807</v>
      </c>
      <c r="M36" s="27">
        <v>14060</v>
      </c>
      <c r="N36" s="27">
        <f t="shared" si="7"/>
        <v>42180</v>
      </c>
      <c r="O36" s="24">
        <f t="shared" si="8"/>
        <v>40790</v>
      </c>
      <c r="P36" s="27">
        <f t="shared" si="1"/>
        <v>224777</v>
      </c>
    </row>
    <row r="37" spans="1:16" x14ac:dyDescent="0.5">
      <c r="A37" s="51"/>
      <c r="B37" s="25">
        <v>35990</v>
      </c>
      <c r="C37" s="28">
        <v>5</v>
      </c>
      <c r="D37" s="25">
        <v>1200</v>
      </c>
      <c r="E37" s="24">
        <f t="shared" si="2"/>
        <v>6000</v>
      </c>
      <c r="F37" s="24">
        <f t="shared" si="3"/>
        <v>41990</v>
      </c>
      <c r="G37" s="24">
        <f t="shared" si="4"/>
        <v>4199</v>
      </c>
      <c r="H37" s="29">
        <v>0</v>
      </c>
      <c r="I37" s="25">
        <v>400</v>
      </c>
      <c r="J37" s="24">
        <v>2000</v>
      </c>
      <c r="K37" s="27">
        <f t="shared" si="0"/>
        <v>48589</v>
      </c>
      <c r="L37" s="27">
        <f t="shared" si="6"/>
        <v>145767</v>
      </c>
      <c r="M37" s="27">
        <v>14060</v>
      </c>
      <c r="N37" s="27">
        <f t="shared" si="7"/>
        <v>42180</v>
      </c>
      <c r="O37" s="24">
        <f t="shared" si="8"/>
        <v>41990</v>
      </c>
      <c r="P37" s="27">
        <f t="shared" si="1"/>
        <v>229937</v>
      </c>
    </row>
    <row r="38" spans="1:16" x14ac:dyDescent="0.5">
      <c r="A38" s="51"/>
      <c r="B38" s="25">
        <v>35990</v>
      </c>
      <c r="C38" s="28">
        <v>6</v>
      </c>
      <c r="D38" s="25">
        <v>1200</v>
      </c>
      <c r="E38" s="24">
        <f t="shared" si="2"/>
        <v>7200</v>
      </c>
      <c r="F38" s="24">
        <f t="shared" si="3"/>
        <v>43190</v>
      </c>
      <c r="G38" s="24">
        <f t="shared" si="4"/>
        <v>4319</v>
      </c>
      <c r="H38" s="29">
        <v>0</v>
      </c>
      <c r="I38" s="25">
        <v>400</v>
      </c>
      <c r="J38" s="24">
        <v>2000</v>
      </c>
      <c r="K38" s="27">
        <f t="shared" si="0"/>
        <v>49909</v>
      </c>
      <c r="L38" s="27">
        <f t="shared" si="6"/>
        <v>149727</v>
      </c>
      <c r="M38" s="27">
        <v>14060</v>
      </c>
      <c r="N38" s="27">
        <f t="shared" si="7"/>
        <v>42180</v>
      </c>
      <c r="O38" s="24">
        <f t="shared" si="8"/>
        <v>43190</v>
      </c>
      <c r="P38" s="27">
        <f t="shared" si="1"/>
        <v>235097</v>
      </c>
    </row>
    <row r="39" spans="1:16" x14ac:dyDescent="0.5">
      <c r="A39" s="51"/>
      <c r="B39" s="25">
        <v>35990</v>
      </c>
      <c r="C39" s="28">
        <v>7</v>
      </c>
      <c r="D39" s="25">
        <v>1200</v>
      </c>
      <c r="E39" s="24">
        <f t="shared" si="2"/>
        <v>8400</v>
      </c>
      <c r="F39" s="24">
        <f t="shared" si="3"/>
        <v>44390</v>
      </c>
      <c r="G39" s="24">
        <f t="shared" si="4"/>
        <v>4439</v>
      </c>
      <c r="H39" s="29">
        <v>0</v>
      </c>
      <c r="I39" s="25">
        <v>400</v>
      </c>
      <c r="J39" s="24">
        <v>2000</v>
      </c>
      <c r="K39" s="27">
        <f t="shared" si="0"/>
        <v>51229</v>
      </c>
      <c r="L39" s="27">
        <f t="shared" si="6"/>
        <v>153687</v>
      </c>
      <c r="M39" s="27">
        <v>14060</v>
      </c>
      <c r="N39" s="27">
        <f t="shared" si="7"/>
        <v>42180</v>
      </c>
      <c r="O39" s="24">
        <f t="shared" si="8"/>
        <v>44390</v>
      </c>
      <c r="P39" s="27">
        <f t="shared" si="1"/>
        <v>240257</v>
      </c>
    </row>
    <row r="40" spans="1:16" x14ac:dyDescent="0.5">
      <c r="A40" s="51"/>
      <c r="B40" s="25">
        <v>35990</v>
      </c>
      <c r="C40" s="28">
        <v>8</v>
      </c>
      <c r="D40" s="25">
        <v>1200</v>
      </c>
      <c r="E40" s="24">
        <f t="shared" si="2"/>
        <v>9600</v>
      </c>
      <c r="F40" s="24">
        <f t="shared" si="3"/>
        <v>45590</v>
      </c>
      <c r="G40" s="24">
        <f t="shared" si="4"/>
        <v>4559</v>
      </c>
      <c r="H40" s="29">
        <v>0</v>
      </c>
      <c r="I40" s="25">
        <v>400</v>
      </c>
      <c r="J40" s="24">
        <v>2000</v>
      </c>
      <c r="K40" s="27">
        <f t="shared" si="0"/>
        <v>52549</v>
      </c>
      <c r="L40" s="27">
        <f t="shared" si="6"/>
        <v>157647</v>
      </c>
      <c r="M40" s="27">
        <v>14060</v>
      </c>
      <c r="N40" s="27">
        <f t="shared" si="7"/>
        <v>42180</v>
      </c>
      <c r="O40" s="24">
        <f t="shared" si="8"/>
        <v>45590</v>
      </c>
      <c r="P40" s="27">
        <f t="shared" si="1"/>
        <v>245417</v>
      </c>
    </row>
    <row r="41" spans="1:16" s="36" customFormat="1" ht="17.25" x14ac:dyDescent="0.45">
      <c r="B41" s="37">
        <f t="shared" ref="B41:P41" si="9">SUM(B3:B40)</f>
        <v>790590</v>
      </c>
      <c r="C41" s="38">
        <f t="shared" si="9"/>
        <v>93</v>
      </c>
      <c r="D41" s="36">
        <f t="shared" si="9"/>
        <v>22442</v>
      </c>
      <c r="E41" s="36">
        <f t="shared" si="9"/>
        <v>95667</v>
      </c>
      <c r="F41" s="36">
        <f t="shared" si="9"/>
        <v>886257</v>
      </c>
      <c r="G41" s="37">
        <f t="shared" si="9"/>
        <v>85964.7</v>
      </c>
      <c r="H41" s="37">
        <f t="shared" si="9"/>
        <v>1596.6</v>
      </c>
      <c r="I41" s="37">
        <f t="shared" si="9"/>
        <v>10000</v>
      </c>
      <c r="J41" s="36">
        <f t="shared" si="9"/>
        <v>52000</v>
      </c>
      <c r="K41" s="39">
        <f t="shared" si="9"/>
        <v>1035818.3</v>
      </c>
      <c r="L41" s="40">
        <f t="shared" si="9"/>
        <v>3107454.9</v>
      </c>
      <c r="M41" s="40">
        <f t="shared" si="9"/>
        <v>263080</v>
      </c>
      <c r="N41" s="40">
        <f t="shared" si="9"/>
        <v>789240</v>
      </c>
      <c r="O41" s="39">
        <f>SUM(O16:O40)</f>
        <v>859647</v>
      </c>
      <c r="P41" s="40">
        <f t="shared" si="9"/>
        <v>4782951.9000000004</v>
      </c>
    </row>
    <row r="42" spans="1:16" x14ac:dyDescent="0.5">
      <c r="I42" s="17"/>
    </row>
    <row r="43" spans="1:16" x14ac:dyDescent="0.5">
      <c r="I43" s="17"/>
    </row>
    <row r="44" spans="1:16" x14ac:dyDescent="0.5">
      <c r="I44" s="17"/>
    </row>
    <row r="45" spans="1:16" x14ac:dyDescent="0.5">
      <c r="I45" s="17"/>
    </row>
    <row r="46" spans="1:16" x14ac:dyDescent="0.5">
      <c r="I46" s="17"/>
    </row>
    <row r="47" spans="1:16" x14ac:dyDescent="0.5">
      <c r="I47" s="17"/>
    </row>
    <row r="48" spans="1:16" x14ac:dyDescent="0.5">
      <c r="I48" s="17"/>
    </row>
    <row r="49" spans="9:9" s="6" customFormat="1" x14ac:dyDescent="0.5">
      <c r="I49" s="17"/>
    </row>
    <row r="50" spans="9:9" s="6" customFormat="1" x14ac:dyDescent="0.5">
      <c r="I50" s="17"/>
    </row>
    <row r="51" spans="9:9" s="6" customFormat="1" x14ac:dyDescent="0.5">
      <c r="I51" s="17"/>
    </row>
    <row r="52" spans="9:9" s="6" customFormat="1" x14ac:dyDescent="0.5">
      <c r="I52" s="17"/>
    </row>
    <row r="53" spans="9:9" s="6" customFormat="1" x14ac:dyDescent="0.5">
      <c r="I53" s="17"/>
    </row>
    <row r="54" spans="9:9" s="6" customFormat="1" x14ac:dyDescent="0.5">
      <c r="I54" s="17"/>
    </row>
    <row r="55" spans="9:9" s="6" customFormat="1" x14ac:dyDescent="0.5">
      <c r="I55" s="17"/>
    </row>
  </sheetData>
  <mergeCells count="6">
    <mergeCell ref="A32:A40"/>
    <mergeCell ref="A1:P1"/>
    <mergeCell ref="A4:A8"/>
    <mergeCell ref="A9:A15"/>
    <mergeCell ref="A16:A22"/>
    <mergeCell ref="A23:A31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73"/>
  <sheetViews>
    <sheetView topLeftCell="E150" workbookViewId="0">
      <selection activeCell="J153" sqref="J153"/>
    </sheetView>
  </sheetViews>
  <sheetFormatPr defaultRowHeight="15" x14ac:dyDescent="0.25"/>
  <cols>
    <col min="3" max="3" width="5.140625" customWidth="1"/>
    <col min="4" max="4" width="6.85546875" customWidth="1"/>
    <col min="8" max="8" width="11.28515625" customWidth="1"/>
    <col min="11" max="11" width="15.5703125" customWidth="1"/>
    <col min="12" max="12" width="16.85546875" customWidth="1"/>
    <col min="13" max="13" width="15.5703125" customWidth="1"/>
    <col min="14" max="14" width="15.7109375" customWidth="1"/>
    <col min="15" max="15" width="17.7109375" customWidth="1"/>
    <col min="16" max="16" width="14.85546875" customWidth="1"/>
  </cols>
  <sheetData>
    <row r="1" spans="1:16" ht="19.5" x14ac:dyDescent="0.5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58.5" x14ac:dyDescent="0.25">
      <c r="A2" s="3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25</v>
      </c>
      <c r="I2" s="15" t="s">
        <v>7</v>
      </c>
      <c r="J2" s="15" t="s">
        <v>8</v>
      </c>
      <c r="K2" s="7" t="s">
        <v>9</v>
      </c>
      <c r="L2" s="15" t="s">
        <v>28</v>
      </c>
      <c r="M2" s="15" t="s">
        <v>27</v>
      </c>
      <c r="N2" s="15" t="s">
        <v>26</v>
      </c>
      <c r="O2" s="7" t="s">
        <v>29</v>
      </c>
      <c r="P2" s="15" t="s">
        <v>30</v>
      </c>
    </row>
    <row r="3" spans="1:16" ht="19.5" x14ac:dyDescent="0.5">
      <c r="A3" s="8" t="s">
        <v>17</v>
      </c>
      <c r="B3" s="9">
        <v>28200</v>
      </c>
      <c r="C3" s="10">
        <v>0</v>
      </c>
      <c r="D3" s="9">
        <v>0</v>
      </c>
      <c r="E3" s="8">
        <f t="shared" ref="E3:E24" si="0">C3*D3</f>
        <v>0</v>
      </c>
      <c r="F3" s="8">
        <f t="shared" ref="F3:F24" si="1">B3+E3</f>
        <v>28200</v>
      </c>
      <c r="G3" s="9">
        <v>0</v>
      </c>
      <c r="H3" s="9">
        <v>0</v>
      </c>
      <c r="I3" s="9">
        <v>0</v>
      </c>
      <c r="J3" s="8">
        <v>2000</v>
      </c>
      <c r="K3" s="11">
        <f t="shared" ref="K3:K24" si="2">SUM(F3:J3)</f>
        <v>30200</v>
      </c>
      <c r="L3" s="11">
        <f>K3*3</f>
        <v>90600</v>
      </c>
      <c r="M3" s="11"/>
      <c r="N3" s="11">
        <f>M3*3</f>
        <v>0</v>
      </c>
      <c r="O3" s="11">
        <f>F3</f>
        <v>28200</v>
      </c>
      <c r="P3" s="12">
        <f>L3+N3+O3</f>
        <v>118800</v>
      </c>
    </row>
    <row r="4" spans="1:16" ht="19.5" x14ac:dyDescent="0.5">
      <c r="A4" s="61" t="s">
        <v>18</v>
      </c>
      <c r="B4" s="9">
        <v>28200</v>
      </c>
      <c r="C4" s="10">
        <v>0</v>
      </c>
      <c r="D4" s="9">
        <v>0</v>
      </c>
      <c r="E4" s="8">
        <f t="shared" si="0"/>
        <v>0</v>
      </c>
      <c r="F4" s="8">
        <f t="shared" si="1"/>
        <v>28200</v>
      </c>
      <c r="G4" s="8">
        <f t="shared" ref="G4:G24" si="3">F4*10/100</f>
        <v>2820</v>
      </c>
      <c r="H4" s="11">
        <f>F4*6/100</f>
        <v>1692</v>
      </c>
      <c r="I4" s="9">
        <v>400</v>
      </c>
      <c r="J4" s="8">
        <v>2000</v>
      </c>
      <c r="K4" s="11">
        <f t="shared" si="2"/>
        <v>35112</v>
      </c>
      <c r="L4" s="11">
        <f t="shared" ref="L4:L24" si="4">K4*3</f>
        <v>105336</v>
      </c>
      <c r="M4" s="11">
        <v>9650</v>
      </c>
      <c r="N4" s="11">
        <f t="shared" ref="N4:N24" si="5">M4*3</f>
        <v>28950</v>
      </c>
      <c r="O4" s="11">
        <f t="shared" ref="O4:O24" si="6">F4</f>
        <v>28200</v>
      </c>
      <c r="P4" s="12">
        <f t="shared" ref="P4:P24" si="7">L4+N4+O4</f>
        <v>162486</v>
      </c>
    </row>
    <row r="5" spans="1:16" ht="19.5" x14ac:dyDescent="0.5">
      <c r="A5" s="62"/>
      <c r="B5" s="9">
        <v>28200</v>
      </c>
      <c r="C5" s="10">
        <v>1</v>
      </c>
      <c r="D5" s="9">
        <v>940</v>
      </c>
      <c r="E5" s="8">
        <f t="shared" si="0"/>
        <v>940</v>
      </c>
      <c r="F5" s="8">
        <f t="shared" si="1"/>
        <v>29140</v>
      </c>
      <c r="G5" s="8">
        <f t="shared" si="3"/>
        <v>2914</v>
      </c>
      <c r="H5" s="11">
        <v>0</v>
      </c>
      <c r="I5" s="9">
        <v>400</v>
      </c>
      <c r="J5" s="8">
        <v>2000</v>
      </c>
      <c r="K5" s="11">
        <f t="shared" si="2"/>
        <v>34454</v>
      </c>
      <c r="L5" s="11">
        <f t="shared" si="4"/>
        <v>103362</v>
      </c>
      <c r="M5" s="11">
        <v>9650</v>
      </c>
      <c r="N5" s="11">
        <f t="shared" si="5"/>
        <v>28950</v>
      </c>
      <c r="O5" s="11">
        <f t="shared" si="6"/>
        <v>29140</v>
      </c>
      <c r="P5" s="12">
        <f t="shared" si="7"/>
        <v>161452</v>
      </c>
    </row>
    <row r="6" spans="1:16" ht="19.5" x14ac:dyDescent="0.5">
      <c r="A6" s="62"/>
      <c r="B6" s="9">
        <v>28200</v>
      </c>
      <c r="C6" s="10">
        <v>2</v>
      </c>
      <c r="D6" s="9">
        <v>940</v>
      </c>
      <c r="E6" s="8">
        <f t="shared" si="0"/>
        <v>1880</v>
      </c>
      <c r="F6" s="8">
        <f t="shared" si="1"/>
        <v>30080</v>
      </c>
      <c r="G6" s="8">
        <f t="shared" si="3"/>
        <v>3008</v>
      </c>
      <c r="H6" s="11">
        <v>0</v>
      </c>
      <c r="I6" s="9">
        <v>400</v>
      </c>
      <c r="J6" s="8">
        <v>2000</v>
      </c>
      <c r="K6" s="11">
        <f t="shared" si="2"/>
        <v>35488</v>
      </c>
      <c r="L6" s="11">
        <f t="shared" si="4"/>
        <v>106464</v>
      </c>
      <c r="M6" s="11">
        <v>9650</v>
      </c>
      <c r="N6" s="11">
        <f t="shared" si="5"/>
        <v>28950</v>
      </c>
      <c r="O6" s="11">
        <f t="shared" si="6"/>
        <v>30080</v>
      </c>
      <c r="P6" s="12">
        <f t="shared" si="7"/>
        <v>165494</v>
      </c>
    </row>
    <row r="7" spans="1:16" ht="19.5" x14ac:dyDescent="0.5">
      <c r="A7" s="62"/>
      <c r="B7" s="9">
        <v>28200</v>
      </c>
      <c r="C7" s="10">
        <v>3</v>
      </c>
      <c r="D7" s="9">
        <v>940</v>
      </c>
      <c r="E7" s="8">
        <f t="shared" si="0"/>
        <v>2820</v>
      </c>
      <c r="F7" s="8">
        <f t="shared" si="1"/>
        <v>31020</v>
      </c>
      <c r="G7" s="8">
        <f t="shared" si="3"/>
        <v>3102</v>
      </c>
      <c r="H7" s="11">
        <v>0</v>
      </c>
      <c r="I7" s="9">
        <v>400</v>
      </c>
      <c r="J7" s="8">
        <v>2000</v>
      </c>
      <c r="K7" s="11">
        <f t="shared" si="2"/>
        <v>36522</v>
      </c>
      <c r="L7" s="11">
        <f t="shared" si="4"/>
        <v>109566</v>
      </c>
      <c r="M7" s="11">
        <v>9650</v>
      </c>
      <c r="N7" s="11">
        <f t="shared" si="5"/>
        <v>28950</v>
      </c>
      <c r="O7" s="11">
        <f t="shared" si="6"/>
        <v>31020</v>
      </c>
      <c r="P7" s="12">
        <f t="shared" si="7"/>
        <v>169536</v>
      </c>
    </row>
    <row r="8" spans="1:16" ht="19.5" x14ac:dyDescent="0.5">
      <c r="A8" s="62"/>
      <c r="B8" s="9">
        <v>28200</v>
      </c>
      <c r="C8" s="10">
        <v>4</v>
      </c>
      <c r="D8" s="9">
        <v>940</v>
      </c>
      <c r="E8" s="8">
        <f t="shared" si="0"/>
        <v>3760</v>
      </c>
      <c r="F8" s="8">
        <f t="shared" si="1"/>
        <v>31960</v>
      </c>
      <c r="G8" s="8">
        <f t="shared" si="3"/>
        <v>3196</v>
      </c>
      <c r="H8" s="11">
        <v>0</v>
      </c>
      <c r="I8" s="9">
        <v>400</v>
      </c>
      <c r="J8" s="8">
        <v>2000</v>
      </c>
      <c r="K8" s="11">
        <f t="shared" si="2"/>
        <v>37556</v>
      </c>
      <c r="L8" s="11">
        <f t="shared" si="4"/>
        <v>112668</v>
      </c>
      <c r="M8" s="11">
        <v>9650</v>
      </c>
      <c r="N8" s="11">
        <f t="shared" si="5"/>
        <v>28950</v>
      </c>
      <c r="O8" s="11">
        <f t="shared" si="6"/>
        <v>31960</v>
      </c>
      <c r="P8" s="12">
        <f t="shared" si="7"/>
        <v>173578</v>
      </c>
    </row>
    <row r="9" spans="1:16" ht="19.5" x14ac:dyDescent="0.5">
      <c r="A9" s="62"/>
      <c r="B9" s="9">
        <v>28200</v>
      </c>
      <c r="C9" s="10">
        <v>5</v>
      </c>
      <c r="D9" s="9">
        <v>940</v>
      </c>
      <c r="E9" s="8">
        <f t="shared" si="0"/>
        <v>4700</v>
      </c>
      <c r="F9" s="8">
        <f t="shared" si="1"/>
        <v>32900</v>
      </c>
      <c r="G9" s="8">
        <f t="shared" si="3"/>
        <v>3290</v>
      </c>
      <c r="H9" s="11">
        <v>0</v>
      </c>
      <c r="I9" s="9">
        <v>400</v>
      </c>
      <c r="J9" s="8">
        <v>2000</v>
      </c>
      <c r="K9" s="11">
        <f t="shared" si="2"/>
        <v>38590</v>
      </c>
      <c r="L9" s="11">
        <f t="shared" si="4"/>
        <v>115770</v>
      </c>
      <c r="M9" s="11">
        <v>9650</v>
      </c>
      <c r="N9" s="11">
        <f t="shared" si="5"/>
        <v>28950</v>
      </c>
      <c r="O9" s="11">
        <f t="shared" si="6"/>
        <v>32900</v>
      </c>
      <c r="P9" s="12">
        <f t="shared" si="7"/>
        <v>177620</v>
      </c>
    </row>
    <row r="10" spans="1:16" ht="19.5" x14ac:dyDescent="0.5">
      <c r="A10" s="63"/>
      <c r="B10" s="9">
        <v>28200</v>
      </c>
      <c r="C10" s="10">
        <v>6</v>
      </c>
      <c r="D10" s="9">
        <v>940</v>
      </c>
      <c r="E10" s="8">
        <f t="shared" si="0"/>
        <v>5640</v>
      </c>
      <c r="F10" s="8">
        <f t="shared" si="1"/>
        <v>33840</v>
      </c>
      <c r="G10" s="8">
        <f t="shared" si="3"/>
        <v>3384</v>
      </c>
      <c r="H10" s="11">
        <v>0</v>
      </c>
      <c r="I10" s="9">
        <v>400</v>
      </c>
      <c r="J10" s="8">
        <v>2000</v>
      </c>
      <c r="K10" s="11">
        <f t="shared" si="2"/>
        <v>39624</v>
      </c>
      <c r="L10" s="11">
        <f t="shared" si="4"/>
        <v>118872</v>
      </c>
      <c r="M10" s="11">
        <v>9650</v>
      </c>
      <c r="N10" s="11">
        <f t="shared" si="5"/>
        <v>28950</v>
      </c>
      <c r="O10" s="11">
        <f t="shared" si="6"/>
        <v>33840</v>
      </c>
      <c r="P10" s="12">
        <f t="shared" si="7"/>
        <v>181662</v>
      </c>
    </row>
    <row r="11" spans="1:16" ht="19.5" x14ac:dyDescent="0.5">
      <c r="A11" s="35"/>
      <c r="B11" s="9">
        <v>28200</v>
      </c>
      <c r="C11" s="10">
        <v>7</v>
      </c>
      <c r="D11" s="9">
        <v>940</v>
      </c>
      <c r="E11" s="8">
        <f>C11*D11</f>
        <v>6580</v>
      </c>
      <c r="F11" s="8">
        <f t="shared" si="1"/>
        <v>34780</v>
      </c>
      <c r="G11" s="8">
        <f t="shared" si="3"/>
        <v>3478</v>
      </c>
      <c r="H11" s="11"/>
      <c r="I11" s="9">
        <v>400</v>
      </c>
      <c r="J11" s="8">
        <v>2000</v>
      </c>
      <c r="K11" s="11">
        <f t="shared" si="2"/>
        <v>40658</v>
      </c>
      <c r="L11" s="11">
        <f t="shared" si="4"/>
        <v>121974</v>
      </c>
      <c r="M11" s="11">
        <v>9650</v>
      </c>
      <c r="N11" s="11">
        <f t="shared" si="5"/>
        <v>28950</v>
      </c>
      <c r="O11" s="11">
        <f t="shared" si="6"/>
        <v>34780</v>
      </c>
      <c r="P11" s="12">
        <f t="shared" si="7"/>
        <v>185704</v>
      </c>
    </row>
    <row r="12" spans="1:16" ht="19.5" x14ac:dyDescent="0.5">
      <c r="A12" s="35"/>
      <c r="B12" s="9">
        <v>28200</v>
      </c>
      <c r="C12" s="10">
        <v>8</v>
      </c>
      <c r="D12" s="9">
        <v>940</v>
      </c>
      <c r="E12" s="8">
        <f>D12*C12</f>
        <v>7520</v>
      </c>
      <c r="F12" s="8">
        <f t="shared" si="1"/>
        <v>35720</v>
      </c>
      <c r="G12" s="8">
        <f t="shared" si="3"/>
        <v>3572</v>
      </c>
      <c r="H12" s="11"/>
      <c r="I12" s="9">
        <v>400</v>
      </c>
      <c r="J12" s="8">
        <v>2000</v>
      </c>
      <c r="K12" s="11">
        <f t="shared" si="2"/>
        <v>41692</v>
      </c>
      <c r="L12" s="11">
        <f t="shared" si="4"/>
        <v>125076</v>
      </c>
      <c r="M12" s="11">
        <v>9650</v>
      </c>
      <c r="N12" s="11">
        <f t="shared" si="5"/>
        <v>28950</v>
      </c>
      <c r="O12" s="11">
        <f t="shared" si="6"/>
        <v>35720</v>
      </c>
      <c r="P12" s="12">
        <f t="shared" si="7"/>
        <v>189746</v>
      </c>
    </row>
    <row r="13" spans="1:16" ht="19.5" x14ac:dyDescent="0.5">
      <c r="A13" s="57" t="s">
        <v>19</v>
      </c>
      <c r="B13" s="9">
        <v>35990</v>
      </c>
      <c r="C13" s="10">
        <v>0</v>
      </c>
      <c r="D13" s="9">
        <v>0</v>
      </c>
      <c r="E13" s="8">
        <f t="shared" si="0"/>
        <v>0</v>
      </c>
      <c r="F13" s="8">
        <f t="shared" si="1"/>
        <v>35990</v>
      </c>
      <c r="G13" s="8">
        <f t="shared" si="3"/>
        <v>3599</v>
      </c>
      <c r="H13" s="11">
        <v>0</v>
      </c>
      <c r="I13" s="9">
        <v>400</v>
      </c>
      <c r="J13" s="8">
        <v>2000</v>
      </c>
      <c r="K13" s="11">
        <f t="shared" si="2"/>
        <v>41989</v>
      </c>
      <c r="L13" s="11">
        <f t="shared" si="4"/>
        <v>125967</v>
      </c>
      <c r="M13" s="11">
        <v>14760</v>
      </c>
      <c r="N13" s="11">
        <f t="shared" si="5"/>
        <v>44280</v>
      </c>
      <c r="O13" s="11">
        <f t="shared" si="6"/>
        <v>35990</v>
      </c>
      <c r="P13" s="12">
        <f t="shared" si="7"/>
        <v>206237</v>
      </c>
    </row>
    <row r="14" spans="1:16" ht="19.5" x14ac:dyDescent="0.5">
      <c r="A14" s="58"/>
      <c r="B14" s="9">
        <v>35990</v>
      </c>
      <c r="C14" s="10">
        <v>1</v>
      </c>
      <c r="D14" s="9">
        <v>1200</v>
      </c>
      <c r="E14" s="8">
        <f t="shared" si="0"/>
        <v>1200</v>
      </c>
      <c r="F14" s="8">
        <f t="shared" si="1"/>
        <v>37190</v>
      </c>
      <c r="G14" s="8">
        <f t="shared" si="3"/>
        <v>3719</v>
      </c>
      <c r="H14" s="11">
        <v>0</v>
      </c>
      <c r="I14" s="9">
        <v>400</v>
      </c>
      <c r="J14" s="8">
        <v>2000</v>
      </c>
      <c r="K14" s="11">
        <f t="shared" si="2"/>
        <v>43309</v>
      </c>
      <c r="L14" s="11">
        <f t="shared" si="4"/>
        <v>129927</v>
      </c>
      <c r="M14" s="11">
        <v>14760</v>
      </c>
      <c r="N14" s="11">
        <f t="shared" si="5"/>
        <v>44280</v>
      </c>
      <c r="O14" s="11">
        <f t="shared" si="6"/>
        <v>37190</v>
      </c>
      <c r="P14" s="12">
        <f t="shared" si="7"/>
        <v>211397</v>
      </c>
    </row>
    <row r="15" spans="1:16" ht="19.5" x14ac:dyDescent="0.5">
      <c r="A15" s="58"/>
      <c r="B15" s="9">
        <v>35990</v>
      </c>
      <c r="C15" s="10">
        <v>2</v>
      </c>
      <c r="D15" s="9">
        <v>1200</v>
      </c>
      <c r="E15" s="8">
        <f t="shared" si="0"/>
        <v>2400</v>
      </c>
      <c r="F15" s="8">
        <f t="shared" si="1"/>
        <v>38390</v>
      </c>
      <c r="G15" s="8">
        <f t="shared" si="3"/>
        <v>3839</v>
      </c>
      <c r="H15" s="11">
        <v>0</v>
      </c>
      <c r="I15" s="9">
        <v>400</v>
      </c>
      <c r="J15" s="8">
        <v>2000</v>
      </c>
      <c r="K15" s="11">
        <f t="shared" si="2"/>
        <v>44629</v>
      </c>
      <c r="L15" s="11">
        <f t="shared" si="4"/>
        <v>133887</v>
      </c>
      <c r="M15" s="11">
        <v>14760</v>
      </c>
      <c r="N15" s="11">
        <f t="shared" si="5"/>
        <v>44280</v>
      </c>
      <c r="O15" s="11">
        <f t="shared" si="6"/>
        <v>38390</v>
      </c>
      <c r="P15" s="12">
        <f t="shared" si="7"/>
        <v>216557</v>
      </c>
    </row>
    <row r="16" spans="1:16" ht="19.5" x14ac:dyDescent="0.5">
      <c r="A16" s="58"/>
      <c r="B16" s="9">
        <v>35990</v>
      </c>
      <c r="C16" s="10">
        <v>3</v>
      </c>
      <c r="D16" s="9">
        <v>1200</v>
      </c>
      <c r="E16" s="8">
        <f t="shared" si="0"/>
        <v>3600</v>
      </c>
      <c r="F16" s="8">
        <f t="shared" si="1"/>
        <v>39590</v>
      </c>
      <c r="G16" s="8">
        <f t="shared" si="3"/>
        <v>3959</v>
      </c>
      <c r="H16" s="11">
        <v>0</v>
      </c>
      <c r="I16" s="9">
        <v>400</v>
      </c>
      <c r="J16" s="8">
        <v>2000</v>
      </c>
      <c r="K16" s="11">
        <f t="shared" si="2"/>
        <v>45949</v>
      </c>
      <c r="L16" s="11">
        <f t="shared" si="4"/>
        <v>137847</v>
      </c>
      <c r="M16" s="11">
        <v>14760</v>
      </c>
      <c r="N16" s="11">
        <f t="shared" si="5"/>
        <v>44280</v>
      </c>
      <c r="O16" s="11">
        <f t="shared" si="6"/>
        <v>39590</v>
      </c>
      <c r="P16" s="12">
        <f t="shared" si="7"/>
        <v>221717</v>
      </c>
    </row>
    <row r="17" spans="1:16" ht="19.5" x14ac:dyDescent="0.5">
      <c r="A17" s="58"/>
      <c r="B17" s="9">
        <v>35990</v>
      </c>
      <c r="C17" s="10">
        <v>4</v>
      </c>
      <c r="D17" s="9">
        <v>1200</v>
      </c>
      <c r="E17" s="8">
        <f t="shared" si="0"/>
        <v>4800</v>
      </c>
      <c r="F17" s="8">
        <f t="shared" si="1"/>
        <v>40790</v>
      </c>
      <c r="G17" s="8">
        <f t="shared" si="3"/>
        <v>4079</v>
      </c>
      <c r="H17" s="11">
        <v>0</v>
      </c>
      <c r="I17" s="9">
        <v>400</v>
      </c>
      <c r="J17" s="8">
        <v>2000</v>
      </c>
      <c r="K17" s="11">
        <f t="shared" si="2"/>
        <v>47269</v>
      </c>
      <c r="L17" s="11">
        <f t="shared" si="4"/>
        <v>141807</v>
      </c>
      <c r="M17" s="11">
        <v>14760</v>
      </c>
      <c r="N17" s="11">
        <f t="shared" si="5"/>
        <v>44280</v>
      </c>
      <c r="O17" s="11">
        <f t="shared" si="6"/>
        <v>40790</v>
      </c>
      <c r="P17" s="12">
        <f t="shared" si="7"/>
        <v>226877</v>
      </c>
    </row>
    <row r="18" spans="1:16" ht="19.5" x14ac:dyDescent="0.5">
      <c r="A18" s="59"/>
      <c r="B18" s="9">
        <v>35990</v>
      </c>
      <c r="C18" s="10">
        <v>5</v>
      </c>
      <c r="D18" s="9">
        <v>1200</v>
      </c>
      <c r="E18" s="8">
        <f t="shared" si="0"/>
        <v>6000</v>
      </c>
      <c r="F18" s="8">
        <f t="shared" si="1"/>
        <v>41990</v>
      </c>
      <c r="G18" s="8">
        <f t="shared" si="3"/>
        <v>4199</v>
      </c>
      <c r="H18" s="11">
        <v>0</v>
      </c>
      <c r="I18" s="9">
        <v>400</v>
      </c>
      <c r="J18" s="9">
        <v>2000</v>
      </c>
      <c r="K18" s="11">
        <f t="shared" si="2"/>
        <v>48589</v>
      </c>
      <c r="L18" s="11">
        <f t="shared" si="4"/>
        <v>145767</v>
      </c>
      <c r="M18" s="11">
        <v>14760</v>
      </c>
      <c r="N18" s="11">
        <f t="shared" si="5"/>
        <v>44280</v>
      </c>
      <c r="O18" s="11">
        <f t="shared" si="6"/>
        <v>41990</v>
      </c>
      <c r="P18" s="12">
        <f t="shared" si="7"/>
        <v>232037</v>
      </c>
    </row>
    <row r="19" spans="1:16" ht="19.5" x14ac:dyDescent="0.5">
      <c r="A19" s="57" t="s">
        <v>20</v>
      </c>
      <c r="B19" s="9">
        <v>37880</v>
      </c>
      <c r="C19" s="10">
        <v>0</v>
      </c>
      <c r="D19" s="9">
        <v>0</v>
      </c>
      <c r="E19" s="8">
        <f t="shared" si="0"/>
        <v>0</v>
      </c>
      <c r="F19" s="8">
        <f t="shared" si="1"/>
        <v>37880</v>
      </c>
      <c r="G19" s="8">
        <f t="shared" si="3"/>
        <v>3788</v>
      </c>
      <c r="H19" s="11">
        <v>0</v>
      </c>
      <c r="I19" s="9">
        <v>400</v>
      </c>
      <c r="J19" s="8">
        <v>2000</v>
      </c>
      <c r="K19" s="11">
        <f t="shared" si="2"/>
        <v>44068</v>
      </c>
      <c r="L19" s="11">
        <f t="shared" si="4"/>
        <v>132204</v>
      </c>
      <c r="M19" s="11">
        <v>27341</v>
      </c>
      <c r="N19" s="11">
        <f t="shared" si="5"/>
        <v>82023</v>
      </c>
      <c r="O19" s="11">
        <f t="shared" si="6"/>
        <v>37880</v>
      </c>
      <c r="P19" s="12">
        <f t="shared" si="7"/>
        <v>252107</v>
      </c>
    </row>
    <row r="20" spans="1:16" ht="19.5" x14ac:dyDescent="0.5">
      <c r="A20" s="58"/>
      <c r="B20" s="9">
        <v>37880</v>
      </c>
      <c r="C20" s="10">
        <v>1</v>
      </c>
      <c r="D20" s="9">
        <v>1263</v>
      </c>
      <c r="E20" s="8">
        <f t="shared" si="0"/>
        <v>1263</v>
      </c>
      <c r="F20" s="8">
        <f t="shared" si="1"/>
        <v>39143</v>
      </c>
      <c r="G20" s="8">
        <f t="shared" si="3"/>
        <v>3914.3</v>
      </c>
      <c r="H20" s="11">
        <v>0</v>
      </c>
      <c r="I20" s="9">
        <v>400</v>
      </c>
      <c r="J20" s="8">
        <v>2000</v>
      </c>
      <c r="K20" s="11">
        <f t="shared" si="2"/>
        <v>45457.3</v>
      </c>
      <c r="L20" s="11">
        <f t="shared" si="4"/>
        <v>136371.90000000002</v>
      </c>
      <c r="M20" s="11">
        <v>27341</v>
      </c>
      <c r="N20" s="11">
        <f t="shared" si="5"/>
        <v>82023</v>
      </c>
      <c r="O20" s="11">
        <f t="shared" si="6"/>
        <v>39143</v>
      </c>
      <c r="P20" s="12">
        <f t="shared" si="7"/>
        <v>257537.90000000002</v>
      </c>
    </row>
    <row r="21" spans="1:16" ht="19.5" x14ac:dyDescent="0.5">
      <c r="A21" s="58"/>
      <c r="B21" s="9">
        <v>37880</v>
      </c>
      <c r="C21" s="10">
        <v>2</v>
      </c>
      <c r="D21" s="9">
        <v>1263</v>
      </c>
      <c r="E21" s="8">
        <f t="shared" si="0"/>
        <v>2526</v>
      </c>
      <c r="F21" s="8">
        <f t="shared" si="1"/>
        <v>40406</v>
      </c>
      <c r="G21" s="8">
        <f t="shared" si="3"/>
        <v>4040.6</v>
      </c>
      <c r="H21" s="11">
        <v>0</v>
      </c>
      <c r="I21" s="9">
        <v>400</v>
      </c>
      <c r="J21" s="8">
        <v>2000</v>
      </c>
      <c r="K21" s="11">
        <f t="shared" si="2"/>
        <v>46846.6</v>
      </c>
      <c r="L21" s="11">
        <f t="shared" si="4"/>
        <v>140539.79999999999</v>
      </c>
      <c r="M21" s="11">
        <v>27341</v>
      </c>
      <c r="N21" s="11">
        <f t="shared" si="5"/>
        <v>82023</v>
      </c>
      <c r="O21" s="11">
        <f t="shared" si="6"/>
        <v>40406</v>
      </c>
      <c r="P21" s="12">
        <f t="shared" si="7"/>
        <v>262968.8</v>
      </c>
    </row>
    <row r="22" spans="1:16" ht="19.5" x14ac:dyDescent="0.5">
      <c r="A22" s="58"/>
      <c r="B22" s="9">
        <v>37880</v>
      </c>
      <c r="C22" s="10">
        <v>3</v>
      </c>
      <c r="D22" s="9">
        <v>1263</v>
      </c>
      <c r="E22" s="8">
        <f t="shared" si="0"/>
        <v>3789</v>
      </c>
      <c r="F22" s="8">
        <f t="shared" si="1"/>
        <v>41669</v>
      </c>
      <c r="G22" s="8">
        <f t="shared" si="3"/>
        <v>4166.8999999999996</v>
      </c>
      <c r="H22" s="11">
        <v>0</v>
      </c>
      <c r="I22" s="9">
        <v>400</v>
      </c>
      <c r="J22" s="8">
        <v>2000</v>
      </c>
      <c r="K22" s="11">
        <f t="shared" si="2"/>
        <v>48235.9</v>
      </c>
      <c r="L22" s="11">
        <f t="shared" si="4"/>
        <v>144707.70000000001</v>
      </c>
      <c r="M22" s="11">
        <v>27341</v>
      </c>
      <c r="N22" s="11">
        <f t="shared" si="5"/>
        <v>82023</v>
      </c>
      <c r="O22" s="11">
        <f t="shared" si="6"/>
        <v>41669</v>
      </c>
      <c r="P22" s="12">
        <f t="shared" si="7"/>
        <v>268399.7</v>
      </c>
    </row>
    <row r="23" spans="1:16" ht="19.5" x14ac:dyDescent="0.5">
      <c r="A23" s="58"/>
      <c r="B23" s="9">
        <v>37880</v>
      </c>
      <c r="C23" s="10">
        <v>4</v>
      </c>
      <c r="D23" s="9">
        <v>1263</v>
      </c>
      <c r="E23" s="8">
        <f t="shared" si="0"/>
        <v>5052</v>
      </c>
      <c r="F23" s="8">
        <f t="shared" si="1"/>
        <v>42932</v>
      </c>
      <c r="G23" s="8">
        <f t="shared" si="3"/>
        <v>4293.2</v>
      </c>
      <c r="H23" s="11">
        <v>0</v>
      </c>
      <c r="I23" s="9">
        <v>400</v>
      </c>
      <c r="J23" s="8">
        <v>2000</v>
      </c>
      <c r="K23" s="11">
        <f t="shared" si="2"/>
        <v>49625.2</v>
      </c>
      <c r="L23" s="11">
        <f t="shared" si="4"/>
        <v>148875.59999999998</v>
      </c>
      <c r="M23" s="11">
        <v>27341</v>
      </c>
      <c r="N23" s="11">
        <f t="shared" si="5"/>
        <v>82023</v>
      </c>
      <c r="O23" s="11">
        <f t="shared" si="6"/>
        <v>42932</v>
      </c>
      <c r="P23" s="12">
        <f t="shared" si="7"/>
        <v>273830.59999999998</v>
      </c>
    </row>
    <row r="24" spans="1:16" ht="19.5" x14ac:dyDescent="0.5">
      <c r="A24" s="59"/>
      <c r="B24" s="9">
        <v>37880</v>
      </c>
      <c r="C24" s="10">
        <v>5</v>
      </c>
      <c r="D24" s="9">
        <v>1263</v>
      </c>
      <c r="E24" s="8">
        <f t="shared" si="0"/>
        <v>6315</v>
      </c>
      <c r="F24" s="8">
        <f t="shared" si="1"/>
        <v>44195</v>
      </c>
      <c r="G24" s="8">
        <f t="shared" si="3"/>
        <v>4419.5</v>
      </c>
      <c r="H24" s="11">
        <v>0</v>
      </c>
      <c r="I24" s="9">
        <v>400</v>
      </c>
      <c r="J24" s="8">
        <v>2000</v>
      </c>
      <c r="K24" s="11">
        <f t="shared" si="2"/>
        <v>51014.5</v>
      </c>
      <c r="L24" s="11">
        <f t="shared" si="4"/>
        <v>153043.5</v>
      </c>
      <c r="M24" s="11">
        <v>27341</v>
      </c>
      <c r="N24" s="11">
        <f t="shared" si="5"/>
        <v>82023</v>
      </c>
      <c r="O24" s="11">
        <f t="shared" si="6"/>
        <v>44195</v>
      </c>
      <c r="P24" s="12">
        <f t="shared" si="7"/>
        <v>279261.5</v>
      </c>
    </row>
    <row r="150" spans="1:16" ht="19.5" x14ac:dyDescent="0.5">
      <c r="A150" s="60" t="s">
        <v>31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</row>
    <row r="151" spans="1:16" ht="55.5" customHeight="1" x14ac:dyDescent="0.25">
      <c r="A151" s="34" t="s">
        <v>0</v>
      </c>
      <c r="B151" s="15" t="s">
        <v>1</v>
      </c>
      <c r="C151" s="15" t="s">
        <v>2</v>
      </c>
      <c r="D151" s="15" t="s">
        <v>3</v>
      </c>
      <c r="E151" s="15" t="s">
        <v>4</v>
      </c>
      <c r="F151" s="15" t="s">
        <v>5</v>
      </c>
      <c r="G151" s="15" t="s">
        <v>6</v>
      </c>
      <c r="H151" s="15" t="s">
        <v>25</v>
      </c>
      <c r="I151" s="15" t="s">
        <v>7</v>
      </c>
      <c r="J151" s="15" t="s">
        <v>8</v>
      </c>
      <c r="K151" s="7" t="s">
        <v>9</v>
      </c>
      <c r="L151" s="15" t="s">
        <v>28</v>
      </c>
      <c r="M151" s="15" t="s">
        <v>34</v>
      </c>
      <c r="N151" s="15" t="s">
        <v>26</v>
      </c>
      <c r="O151" s="7" t="s">
        <v>29</v>
      </c>
      <c r="P151" s="15" t="s">
        <v>30</v>
      </c>
    </row>
    <row r="152" spans="1:16" ht="19.5" x14ac:dyDescent="0.5">
      <c r="A152" s="8" t="s">
        <v>17</v>
      </c>
      <c r="B152" s="9">
        <v>28200</v>
      </c>
      <c r="C152" s="10">
        <v>0</v>
      </c>
      <c r="D152" s="9">
        <v>0</v>
      </c>
      <c r="E152" s="8">
        <f t="shared" ref="E152:E170" si="8">C152*D152</f>
        <v>0</v>
      </c>
      <c r="F152" s="8">
        <f t="shared" ref="F152:F170" si="9">B152+E152</f>
        <v>28200</v>
      </c>
      <c r="G152" s="9">
        <v>0</v>
      </c>
      <c r="H152" s="9">
        <v>0</v>
      </c>
      <c r="I152" s="9">
        <v>0</v>
      </c>
      <c r="J152" s="8">
        <v>2000</v>
      </c>
      <c r="K152" s="11">
        <f t="shared" ref="K152:K170" si="10">SUM(F152:J152)</f>
        <v>30200</v>
      </c>
      <c r="L152" s="11">
        <f>K152*3</f>
        <v>90600</v>
      </c>
      <c r="M152" s="11"/>
      <c r="N152" s="11">
        <f>M152*3</f>
        <v>0</v>
      </c>
      <c r="O152" s="11">
        <f>F152</f>
        <v>28200</v>
      </c>
      <c r="P152" s="12">
        <f>L152+N152+O152</f>
        <v>118800</v>
      </c>
    </row>
    <row r="153" spans="1:16" ht="20.100000000000001" customHeight="1" x14ac:dyDescent="0.5">
      <c r="A153" s="61" t="s">
        <v>18</v>
      </c>
      <c r="B153" s="9">
        <v>28200</v>
      </c>
      <c r="C153" s="10">
        <v>0</v>
      </c>
      <c r="D153" s="9">
        <v>0</v>
      </c>
      <c r="E153" s="8">
        <f t="shared" si="8"/>
        <v>0</v>
      </c>
      <c r="F153" s="8">
        <f t="shared" si="9"/>
        <v>28200</v>
      </c>
      <c r="G153" s="8">
        <f t="shared" ref="G153:G166" si="11">F153*10/100</f>
        <v>2820</v>
      </c>
      <c r="H153" s="11">
        <f>F153*6/100</f>
        <v>1692</v>
      </c>
      <c r="I153" s="9">
        <v>400</v>
      </c>
      <c r="J153" s="8">
        <v>2000</v>
      </c>
      <c r="K153" s="11">
        <f t="shared" si="10"/>
        <v>35112</v>
      </c>
      <c r="L153" s="11">
        <f t="shared" ref="L153:L170" si="12">K153*3</f>
        <v>105336</v>
      </c>
      <c r="M153" s="11">
        <v>9190</v>
      </c>
      <c r="N153" s="11">
        <f t="shared" ref="N153:N170" si="13">M153*3</f>
        <v>27570</v>
      </c>
      <c r="O153" s="11">
        <f t="shared" ref="O153:O170" si="14">F153</f>
        <v>28200</v>
      </c>
      <c r="P153" s="12">
        <f t="shared" ref="P153:P170" si="15">L153+N153+O153</f>
        <v>161106</v>
      </c>
    </row>
    <row r="154" spans="1:16" ht="19.5" x14ac:dyDescent="0.5">
      <c r="A154" s="62"/>
      <c r="B154" s="9">
        <v>28200</v>
      </c>
      <c r="C154" s="10">
        <v>1</v>
      </c>
      <c r="D154" s="9">
        <v>940</v>
      </c>
      <c r="E154" s="8">
        <f t="shared" si="8"/>
        <v>940</v>
      </c>
      <c r="F154" s="8">
        <f t="shared" si="9"/>
        <v>29140</v>
      </c>
      <c r="G154" s="8">
        <f t="shared" si="11"/>
        <v>2914</v>
      </c>
      <c r="H154" s="11">
        <v>0</v>
      </c>
      <c r="I154" s="9">
        <v>400</v>
      </c>
      <c r="J154" s="8">
        <v>2000</v>
      </c>
      <c r="K154" s="11">
        <f t="shared" si="10"/>
        <v>34454</v>
      </c>
      <c r="L154" s="11">
        <f t="shared" si="12"/>
        <v>103362</v>
      </c>
      <c r="M154" s="11">
        <v>9190</v>
      </c>
      <c r="N154" s="11">
        <f t="shared" si="13"/>
        <v>27570</v>
      </c>
      <c r="O154" s="11">
        <f t="shared" si="14"/>
        <v>29140</v>
      </c>
      <c r="P154" s="12">
        <f t="shared" si="15"/>
        <v>160072</v>
      </c>
    </row>
    <row r="155" spans="1:16" ht="19.5" x14ac:dyDescent="0.5">
      <c r="A155" s="62"/>
      <c r="B155" s="9">
        <v>28200</v>
      </c>
      <c r="C155" s="10">
        <v>2</v>
      </c>
      <c r="D155" s="9">
        <v>940</v>
      </c>
      <c r="E155" s="8">
        <f t="shared" si="8"/>
        <v>1880</v>
      </c>
      <c r="F155" s="8">
        <f t="shared" si="9"/>
        <v>30080</v>
      </c>
      <c r="G155" s="8">
        <f t="shared" si="11"/>
        <v>3008</v>
      </c>
      <c r="H155" s="11">
        <v>0</v>
      </c>
      <c r="I155" s="9">
        <v>400</v>
      </c>
      <c r="J155" s="8">
        <v>2000</v>
      </c>
      <c r="K155" s="11">
        <f t="shared" si="10"/>
        <v>35488</v>
      </c>
      <c r="L155" s="11">
        <f t="shared" si="12"/>
        <v>106464</v>
      </c>
      <c r="M155" s="11">
        <v>9190</v>
      </c>
      <c r="N155" s="11">
        <f t="shared" si="13"/>
        <v>27570</v>
      </c>
      <c r="O155" s="11">
        <f t="shared" si="14"/>
        <v>30080</v>
      </c>
      <c r="P155" s="12">
        <f t="shared" si="15"/>
        <v>164114</v>
      </c>
    </row>
    <row r="156" spans="1:16" ht="19.5" x14ac:dyDescent="0.5">
      <c r="A156" s="62"/>
      <c r="B156" s="9">
        <v>28200</v>
      </c>
      <c r="C156" s="10">
        <v>3</v>
      </c>
      <c r="D156" s="9">
        <v>940</v>
      </c>
      <c r="E156" s="8">
        <f t="shared" si="8"/>
        <v>2820</v>
      </c>
      <c r="F156" s="8">
        <f t="shared" si="9"/>
        <v>31020</v>
      </c>
      <c r="G156" s="8">
        <f t="shared" si="11"/>
        <v>3102</v>
      </c>
      <c r="H156" s="11">
        <v>0</v>
      </c>
      <c r="I156" s="9">
        <v>400</v>
      </c>
      <c r="J156" s="8">
        <v>2000</v>
      </c>
      <c r="K156" s="11">
        <f t="shared" si="10"/>
        <v>36522</v>
      </c>
      <c r="L156" s="11">
        <f t="shared" si="12"/>
        <v>109566</v>
      </c>
      <c r="M156" s="11">
        <v>9190</v>
      </c>
      <c r="N156" s="11">
        <f t="shared" si="13"/>
        <v>27570</v>
      </c>
      <c r="O156" s="11">
        <f t="shared" si="14"/>
        <v>31020</v>
      </c>
      <c r="P156" s="12">
        <f t="shared" si="15"/>
        <v>168156</v>
      </c>
    </row>
    <row r="157" spans="1:16" ht="19.5" x14ac:dyDescent="0.5">
      <c r="A157" s="62"/>
      <c r="B157" s="9">
        <v>28200</v>
      </c>
      <c r="C157" s="10">
        <v>4</v>
      </c>
      <c r="D157" s="9">
        <v>940</v>
      </c>
      <c r="E157" s="8">
        <f t="shared" si="8"/>
        <v>3760</v>
      </c>
      <c r="F157" s="8">
        <f t="shared" si="9"/>
        <v>31960</v>
      </c>
      <c r="G157" s="8">
        <f t="shared" si="11"/>
        <v>3196</v>
      </c>
      <c r="H157" s="11">
        <v>0</v>
      </c>
      <c r="I157" s="9">
        <v>400</v>
      </c>
      <c r="J157" s="8">
        <v>2000</v>
      </c>
      <c r="K157" s="11">
        <f t="shared" si="10"/>
        <v>37556</v>
      </c>
      <c r="L157" s="11">
        <f t="shared" si="12"/>
        <v>112668</v>
      </c>
      <c r="M157" s="11">
        <v>9190</v>
      </c>
      <c r="N157" s="11">
        <f t="shared" si="13"/>
        <v>27570</v>
      </c>
      <c r="O157" s="11">
        <f t="shared" si="14"/>
        <v>31960</v>
      </c>
      <c r="P157" s="12">
        <f t="shared" si="15"/>
        <v>172198</v>
      </c>
    </row>
    <row r="158" spans="1:16" ht="19.5" x14ac:dyDescent="0.5">
      <c r="A158" s="62"/>
      <c r="B158" s="9">
        <v>28200</v>
      </c>
      <c r="C158" s="10">
        <v>5</v>
      </c>
      <c r="D158" s="9">
        <v>940</v>
      </c>
      <c r="E158" s="8">
        <f t="shared" si="8"/>
        <v>4700</v>
      </c>
      <c r="F158" s="8">
        <f t="shared" si="9"/>
        <v>32900</v>
      </c>
      <c r="G158" s="8">
        <f t="shared" si="11"/>
        <v>3290</v>
      </c>
      <c r="H158" s="11">
        <v>0</v>
      </c>
      <c r="I158" s="9">
        <v>400</v>
      </c>
      <c r="J158" s="8">
        <v>2000</v>
      </c>
      <c r="K158" s="11">
        <f t="shared" si="10"/>
        <v>38590</v>
      </c>
      <c r="L158" s="11">
        <f t="shared" si="12"/>
        <v>115770</v>
      </c>
      <c r="M158" s="11">
        <v>9190</v>
      </c>
      <c r="N158" s="11">
        <f t="shared" si="13"/>
        <v>27570</v>
      </c>
      <c r="O158" s="11">
        <f t="shared" si="14"/>
        <v>32900</v>
      </c>
      <c r="P158" s="12">
        <f t="shared" si="15"/>
        <v>176240</v>
      </c>
    </row>
    <row r="159" spans="1:16" ht="19.5" x14ac:dyDescent="0.5">
      <c r="A159" s="62"/>
      <c r="B159" s="9">
        <v>28200</v>
      </c>
      <c r="C159" s="10">
        <v>6</v>
      </c>
      <c r="D159" s="9">
        <v>940</v>
      </c>
      <c r="E159" s="8">
        <f t="shared" si="8"/>
        <v>5640</v>
      </c>
      <c r="F159" s="8">
        <f t="shared" si="9"/>
        <v>33840</v>
      </c>
      <c r="G159" s="8">
        <f t="shared" si="11"/>
        <v>3384</v>
      </c>
      <c r="H159" s="11">
        <v>0</v>
      </c>
      <c r="I159" s="9">
        <v>400</v>
      </c>
      <c r="J159" s="8">
        <v>2000</v>
      </c>
      <c r="K159" s="11">
        <f t="shared" si="10"/>
        <v>39624</v>
      </c>
      <c r="L159" s="11">
        <f t="shared" si="12"/>
        <v>118872</v>
      </c>
      <c r="M159" s="11">
        <v>9190</v>
      </c>
      <c r="N159" s="11">
        <f t="shared" si="13"/>
        <v>27570</v>
      </c>
      <c r="O159" s="11">
        <f t="shared" si="14"/>
        <v>33840</v>
      </c>
      <c r="P159" s="12">
        <f t="shared" si="15"/>
        <v>180282</v>
      </c>
    </row>
    <row r="160" spans="1:16" ht="19.5" x14ac:dyDescent="0.5">
      <c r="A160" s="62"/>
      <c r="B160" s="9">
        <v>28200</v>
      </c>
      <c r="C160" s="10">
        <v>7</v>
      </c>
      <c r="D160" s="9">
        <v>940</v>
      </c>
      <c r="E160" s="8">
        <f>C160*D160</f>
        <v>6580</v>
      </c>
      <c r="F160" s="8">
        <f t="shared" si="9"/>
        <v>34780</v>
      </c>
      <c r="G160" s="8">
        <f t="shared" si="11"/>
        <v>3478</v>
      </c>
      <c r="H160" s="11"/>
      <c r="I160" s="9">
        <v>400</v>
      </c>
      <c r="J160" s="8">
        <v>2000</v>
      </c>
      <c r="K160" s="11">
        <f t="shared" si="10"/>
        <v>40658</v>
      </c>
      <c r="L160" s="11">
        <f t="shared" si="12"/>
        <v>121974</v>
      </c>
      <c r="M160" s="11">
        <v>9190</v>
      </c>
      <c r="N160" s="11">
        <f t="shared" si="13"/>
        <v>27570</v>
      </c>
      <c r="O160" s="11">
        <f t="shared" si="14"/>
        <v>34780</v>
      </c>
      <c r="P160" s="12">
        <f t="shared" si="15"/>
        <v>184324</v>
      </c>
    </row>
    <row r="161" spans="1:16" ht="19.5" x14ac:dyDescent="0.5">
      <c r="A161" s="63"/>
      <c r="B161" s="9">
        <v>28200</v>
      </c>
      <c r="C161" s="10">
        <v>8</v>
      </c>
      <c r="D161" s="9">
        <v>940</v>
      </c>
      <c r="E161" s="8">
        <f>D161*C161</f>
        <v>7520</v>
      </c>
      <c r="F161" s="8">
        <f t="shared" si="9"/>
        <v>35720</v>
      </c>
      <c r="G161" s="8">
        <f t="shared" si="11"/>
        <v>3572</v>
      </c>
      <c r="H161" s="11"/>
      <c r="I161" s="9">
        <v>400</v>
      </c>
      <c r="J161" s="8">
        <v>2000</v>
      </c>
      <c r="K161" s="11">
        <f t="shared" si="10"/>
        <v>41692</v>
      </c>
      <c r="L161" s="11">
        <f t="shared" si="12"/>
        <v>125076</v>
      </c>
      <c r="M161" s="11">
        <v>9190</v>
      </c>
      <c r="N161" s="11">
        <f t="shared" si="13"/>
        <v>27570</v>
      </c>
      <c r="O161" s="11">
        <f t="shared" si="14"/>
        <v>35720</v>
      </c>
      <c r="P161" s="12">
        <f t="shared" si="15"/>
        <v>188366</v>
      </c>
    </row>
    <row r="162" spans="1:16" ht="19.5" x14ac:dyDescent="0.5">
      <c r="A162" s="57" t="s">
        <v>19</v>
      </c>
      <c r="B162" s="9">
        <v>35990</v>
      </c>
      <c r="C162" s="10">
        <v>0</v>
      </c>
      <c r="D162" s="9">
        <v>0</v>
      </c>
      <c r="E162" s="8">
        <f t="shared" si="8"/>
        <v>0</v>
      </c>
      <c r="F162" s="8">
        <f t="shared" si="9"/>
        <v>35990</v>
      </c>
      <c r="G162" s="8">
        <f t="shared" si="11"/>
        <v>3599</v>
      </c>
      <c r="H162" s="11">
        <v>0</v>
      </c>
      <c r="I162" s="9">
        <v>400</v>
      </c>
      <c r="J162" s="8">
        <v>2000</v>
      </c>
      <c r="K162" s="11">
        <f t="shared" si="10"/>
        <v>41989</v>
      </c>
      <c r="L162" s="11">
        <f t="shared" si="12"/>
        <v>125967</v>
      </c>
      <c r="M162" s="11">
        <v>14060</v>
      </c>
      <c r="N162" s="11">
        <f t="shared" si="13"/>
        <v>42180</v>
      </c>
      <c r="O162" s="11">
        <f t="shared" si="14"/>
        <v>35990</v>
      </c>
      <c r="P162" s="12">
        <f t="shared" si="15"/>
        <v>204137</v>
      </c>
    </row>
    <row r="163" spans="1:16" ht="19.5" x14ac:dyDescent="0.5">
      <c r="A163" s="58"/>
      <c r="B163" s="9">
        <v>35990</v>
      </c>
      <c r="C163" s="10">
        <v>1</v>
      </c>
      <c r="D163" s="9">
        <v>1200</v>
      </c>
      <c r="E163" s="8">
        <f t="shared" si="8"/>
        <v>1200</v>
      </c>
      <c r="F163" s="8">
        <f t="shared" si="9"/>
        <v>37190</v>
      </c>
      <c r="G163" s="8">
        <f t="shared" si="11"/>
        <v>3719</v>
      </c>
      <c r="H163" s="11">
        <v>0</v>
      </c>
      <c r="I163" s="9">
        <v>400</v>
      </c>
      <c r="J163" s="8">
        <v>2000</v>
      </c>
      <c r="K163" s="11">
        <f t="shared" si="10"/>
        <v>43309</v>
      </c>
      <c r="L163" s="11">
        <f t="shared" si="12"/>
        <v>129927</v>
      </c>
      <c r="M163" s="11">
        <v>14060</v>
      </c>
      <c r="N163" s="11">
        <f t="shared" si="13"/>
        <v>42180</v>
      </c>
      <c r="O163" s="11">
        <f t="shared" si="14"/>
        <v>37190</v>
      </c>
      <c r="P163" s="12">
        <f t="shared" si="15"/>
        <v>209297</v>
      </c>
    </row>
    <row r="164" spans="1:16" ht="19.5" x14ac:dyDescent="0.5">
      <c r="A164" s="58"/>
      <c r="B164" s="9">
        <v>35990</v>
      </c>
      <c r="C164" s="10">
        <v>2</v>
      </c>
      <c r="D164" s="9">
        <v>1200</v>
      </c>
      <c r="E164" s="8">
        <f t="shared" si="8"/>
        <v>2400</v>
      </c>
      <c r="F164" s="8">
        <f t="shared" si="9"/>
        <v>38390</v>
      </c>
      <c r="G164" s="8">
        <f t="shared" si="11"/>
        <v>3839</v>
      </c>
      <c r="H164" s="11">
        <v>0</v>
      </c>
      <c r="I164" s="9">
        <v>400</v>
      </c>
      <c r="J164" s="8">
        <v>2000</v>
      </c>
      <c r="K164" s="11">
        <f t="shared" si="10"/>
        <v>44629</v>
      </c>
      <c r="L164" s="11">
        <f t="shared" si="12"/>
        <v>133887</v>
      </c>
      <c r="M164" s="11">
        <v>14060</v>
      </c>
      <c r="N164" s="11">
        <f t="shared" si="13"/>
        <v>42180</v>
      </c>
      <c r="O164" s="11">
        <f t="shared" si="14"/>
        <v>38390</v>
      </c>
      <c r="P164" s="12">
        <f t="shared" si="15"/>
        <v>214457</v>
      </c>
    </row>
    <row r="165" spans="1:16" ht="19.5" x14ac:dyDescent="0.5">
      <c r="A165" s="58"/>
      <c r="B165" s="9">
        <v>35990</v>
      </c>
      <c r="C165" s="10">
        <v>3</v>
      </c>
      <c r="D165" s="9">
        <v>1200</v>
      </c>
      <c r="E165" s="8">
        <f t="shared" si="8"/>
        <v>3600</v>
      </c>
      <c r="F165" s="8">
        <f t="shared" si="9"/>
        <v>39590</v>
      </c>
      <c r="G165" s="8">
        <f t="shared" si="11"/>
        <v>3959</v>
      </c>
      <c r="H165" s="11">
        <v>0</v>
      </c>
      <c r="I165" s="9">
        <v>400</v>
      </c>
      <c r="J165" s="8">
        <v>2000</v>
      </c>
      <c r="K165" s="11">
        <f t="shared" si="10"/>
        <v>45949</v>
      </c>
      <c r="L165" s="11">
        <f t="shared" si="12"/>
        <v>137847</v>
      </c>
      <c r="M165" s="11">
        <v>14060</v>
      </c>
      <c r="N165" s="11">
        <f t="shared" si="13"/>
        <v>42180</v>
      </c>
      <c r="O165" s="11">
        <f t="shared" si="14"/>
        <v>39590</v>
      </c>
      <c r="P165" s="12">
        <f t="shared" si="15"/>
        <v>219617</v>
      </c>
    </row>
    <row r="166" spans="1:16" ht="19.5" x14ac:dyDescent="0.5">
      <c r="A166" s="58"/>
      <c r="B166" s="9">
        <v>35990</v>
      </c>
      <c r="C166" s="10">
        <v>4</v>
      </c>
      <c r="D166" s="9">
        <v>1200</v>
      </c>
      <c r="E166" s="8">
        <f t="shared" si="8"/>
        <v>4800</v>
      </c>
      <c r="F166" s="8">
        <f t="shared" si="9"/>
        <v>40790</v>
      </c>
      <c r="G166" s="8">
        <f t="shared" si="11"/>
        <v>4079</v>
      </c>
      <c r="H166" s="11">
        <v>0</v>
      </c>
      <c r="I166" s="9">
        <v>400</v>
      </c>
      <c r="J166" s="8">
        <v>2000</v>
      </c>
      <c r="K166" s="11">
        <f t="shared" si="10"/>
        <v>47269</v>
      </c>
      <c r="L166" s="11">
        <f t="shared" si="12"/>
        <v>141807</v>
      </c>
      <c r="M166" s="11">
        <v>14060</v>
      </c>
      <c r="N166" s="11">
        <f t="shared" si="13"/>
        <v>42180</v>
      </c>
      <c r="O166" s="11">
        <f t="shared" si="14"/>
        <v>40790</v>
      </c>
      <c r="P166" s="12">
        <f t="shared" si="15"/>
        <v>224777</v>
      </c>
    </row>
    <row r="167" spans="1:16" ht="19.5" x14ac:dyDescent="0.5">
      <c r="A167" s="59"/>
      <c r="B167" s="9">
        <v>35990</v>
      </c>
      <c r="C167" s="10">
        <v>5</v>
      </c>
      <c r="D167" s="9">
        <v>1200</v>
      </c>
      <c r="E167" s="8">
        <f t="shared" si="8"/>
        <v>6000</v>
      </c>
      <c r="F167" s="8">
        <f t="shared" si="9"/>
        <v>41990</v>
      </c>
      <c r="G167" s="8">
        <f>F167*10/100</f>
        <v>4199</v>
      </c>
      <c r="H167" s="11">
        <v>0</v>
      </c>
      <c r="I167" s="9">
        <v>400</v>
      </c>
      <c r="J167" s="9">
        <v>2000</v>
      </c>
      <c r="K167" s="11">
        <f t="shared" si="10"/>
        <v>48589</v>
      </c>
      <c r="L167" s="11">
        <f t="shared" si="12"/>
        <v>145767</v>
      </c>
      <c r="M167" s="11">
        <v>14060</v>
      </c>
      <c r="N167" s="11">
        <f t="shared" si="13"/>
        <v>42180</v>
      </c>
      <c r="O167" s="11">
        <f t="shared" si="14"/>
        <v>41990</v>
      </c>
      <c r="P167" s="12">
        <f t="shared" si="15"/>
        <v>229937</v>
      </c>
    </row>
    <row r="168" spans="1:16" ht="19.5" x14ac:dyDescent="0.5">
      <c r="A168" s="57"/>
      <c r="B168" s="9">
        <v>35990</v>
      </c>
      <c r="C168" s="10">
        <v>6</v>
      </c>
      <c r="D168" s="9">
        <v>1200</v>
      </c>
      <c r="E168" s="8">
        <f t="shared" si="8"/>
        <v>7200</v>
      </c>
      <c r="F168" s="8">
        <f t="shared" si="9"/>
        <v>43190</v>
      </c>
      <c r="G168" s="8">
        <f t="shared" ref="G168:G170" si="16">F168*10/100</f>
        <v>4319</v>
      </c>
      <c r="H168" s="11">
        <v>0</v>
      </c>
      <c r="I168" s="9">
        <v>400</v>
      </c>
      <c r="J168" s="9">
        <v>2000</v>
      </c>
      <c r="K168" s="11">
        <f t="shared" si="10"/>
        <v>49909</v>
      </c>
      <c r="L168" s="11">
        <f t="shared" si="12"/>
        <v>149727</v>
      </c>
      <c r="M168" s="11">
        <v>14060</v>
      </c>
      <c r="N168" s="11">
        <f t="shared" si="13"/>
        <v>42180</v>
      </c>
      <c r="O168" s="11">
        <f t="shared" si="14"/>
        <v>43190</v>
      </c>
      <c r="P168" s="12">
        <f t="shared" si="15"/>
        <v>235097</v>
      </c>
    </row>
    <row r="169" spans="1:16" ht="19.5" x14ac:dyDescent="0.5">
      <c r="A169" s="58"/>
      <c r="B169" s="9">
        <v>35990</v>
      </c>
      <c r="C169" s="10">
        <v>7</v>
      </c>
      <c r="D169" s="9">
        <v>1200</v>
      </c>
      <c r="E169" s="8">
        <f t="shared" si="8"/>
        <v>8400</v>
      </c>
      <c r="F169" s="8">
        <f t="shared" si="9"/>
        <v>44390</v>
      </c>
      <c r="G169" s="8">
        <f t="shared" si="16"/>
        <v>4439</v>
      </c>
      <c r="H169" s="11">
        <v>0</v>
      </c>
      <c r="I169" s="9">
        <v>400</v>
      </c>
      <c r="J169" s="9">
        <v>2000</v>
      </c>
      <c r="K169" s="11">
        <f t="shared" si="10"/>
        <v>51229</v>
      </c>
      <c r="L169" s="11">
        <f t="shared" si="12"/>
        <v>153687</v>
      </c>
      <c r="M169" s="11">
        <v>14060</v>
      </c>
      <c r="N169" s="11">
        <f t="shared" si="13"/>
        <v>42180</v>
      </c>
      <c r="O169" s="11">
        <f t="shared" si="14"/>
        <v>44390</v>
      </c>
      <c r="P169" s="12">
        <f t="shared" si="15"/>
        <v>240257</v>
      </c>
    </row>
    <row r="170" spans="1:16" ht="19.5" x14ac:dyDescent="0.5">
      <c r="A170" s="58"/>
      <c r="B170" s="9">
        <v>35990</v>
      </c>
      <c r="C170" s="10">
        <v>8</v>
      </c>
      <c r="D170" s="9">
        <v>1200</v>
      </c>
      <c r="E170" s="8">
        <f t="shared" si="8"/>
        <v>9600</v>
      </c>
      <c r="F170" s="8">
        <f t="shared" si="9"/>
        <v>45590</v>
      </c>
      <c r="G170" s="8">
        <f t="shared" si="16"/>
        <v>4559</v>
      </c>
      <c r="H170" s="11">
        <v>0</v>
      </c>
      <c r="I170" s="9">
        <v>400</v>
      </c>
      <c r="J170" s="9">
        <v>2000</v>
      </c>
      <c r="K170" s="11">
        <f t="shared" si="10"/>
        <v>52549</v>
      </c>
      <c r="L170" s="11">
        <f t="shared" si="12"/>
        <v>157647</v>
      </c>
      <c r="M170" s="11">
        <v>14060</v>
      </c>
      <c r="N170" s="11">
        <f t="shared" si="13"/>
        <v>42180</v>
      </c>
      <c r="O170" s="11">
        <f t="shared" si="14"/>
        <v>45590</v>
      </c>
      <c r="P170" s="12">
        <f t="shared" si="15"/>
        <v>245417</v>
      </c>
    </row>
    <row r="171" spans="1:16" ht="19.5" x14ac:dyDescent="0.5">
      <c r="A171" s="58"/>
      <c r="B171" s="9"/>
      <c r="C171" s="10"/>
      <c r="D171" s="9"/>
      <c r="E171" s="8"/>
      <c r="F171" s="8"/>
      <c r="G171" s="8"/>
      <c r="H171" s="11"/>
      <c r="I171" s="9"/>
      <c r="J171" s="8"/>
      <c r="K171" s="11"/>
      <c r="L171" s="11"/>
      <c r="M171" s="11"/>
      <c r="N171" s="11"/>
      <c r="O171" s="11"/>
      <c r="P171" s="12"/>
    </row>
    <row r="172" spans="1:16" ht="19.5" x14ac:dyDescent="0.5">
      <c r="A172" s="58"/>
      <c r="B172" s="9"/>
      <c r="C172" s="10"/>
      <c r="D172" s="9"/>
      <c r="E172" s="8"/>
      <c r="F172" s="8"/>
      <c r="G172" s="8"/>
      <c r="H172" s="11"/>
      <c r="I172" s="9"/>
      <c r="J172" s="8"/>
      <c r="K172" s="11"/>
      <c r="L172" s="11"/>
      <c r="M172" s="11"/>
      <c r="N172" s="11"/>
      <c r="O172" s="11"/>
      <c r="P172" s="12"/>
    </row>
    <row r="173" spans="1:16" ht="19.5" x14ac:dyDescent="0.5">
      <c r="A173" s="59"/>
      <c r="B173" s="9"/>
      <c r="C173" s="10"/>
      <c r="D173" s="9"/>
      <c r="E173" s="8"/>
      <c r="F173" s="8"/>
      <c r="G173" s="8"/>
      <c r="H173" s="11"/>
      <c r="I173" s="9"/>
      <c r="J173" s="8"/>
      <c r="K173" s="11"/>
      <c r="L173" s="11"/>
      <c r="M173" s="11"/>
      <c r="N173" s="11"/>
      <c r="O173" s="11"/>
      <c r="P173" s="12"/>
    </row>
  </sheetData>
  <mergeCells count="8">
    <mergeCell ref="A162:A167"/>
    <mergeCell ref="A168:A173"/>
    <mergeCell ref="A153:A161"/>
    <mergeCell ref="A1:P1"/>
    <mergeCell ref="A4:A10"/>
    <mergeCell ref="A13:A18"/>
    <mergeCell ref="A19:A24"/>
    <mergeCell ref="A150:P150"/>
  </mergeCells>
  <pageMargins left="0.7" right="0.7" top="0.75" bottom="0.7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2"/>
  <sheetViews>
    <sheetView topLeftCell="E2" workbookViewId="0">
      <selection activeCell="N13" sqref="N13"/>
    </sheetView>
  </sheetViews>
  <sheetFormatPr defaultColWidth="9.140625" defaultRowHeight="28.5" x14ac:dyDescent="0.7"/>
  <cols>
    <col min="1" max="1" width="9.85546875" style="1" customWidth="1"/>
    <col min="2" max="2" width="11.5703125" style="1" customWidth="1"/>
    <col min="3" max="3" width="9.28515625" style="4" bestFit="1" customWidth="1"/>
    <col min="4" max="4" width="9.5703125" style="1" bestFit="1" customWidth="1"/>
    <col min="5" max="5" width="9.28515625" style="1" bestFit="1" customWidth="1"/>
    <col min="6" max="6" width="11.5703125" style="1" bestFit="1" customWidth="1"/>
    <col min="7" max="7" width="10.7109375" style="1" customWidth="1"/>
    <col min="8" max="8" width="15.140625" style="1" customWidth="1"/>
    <col min="9" max="9" width="9.28515625" style="1" bestFit="1" customWidth="1"/>
    <col min="10" max="10" width="9.5703125" style="1" bestFit="1" customWidth="1"/>
    <col min="11" max="11" width="14.140625" style="1" customWidth="1"/>
    <col min="12" max="12" width="17.28515625" style="1" customWidth="1"/>
    <col min="13" max="14" width="15.28515625" style="1" customWidth="1"/>
    <col min="15" max="15" width="13.5703125" style="1" customWidth="1"/>
    <col min="16" max="16" width="15.42578125" style="1" customWidth="1"/>
    <col min="17" max="16384" width="9.140625" style="1"/>
  </cols>
  <sheetData>
    <row r="1" spans="1:16" x14ac:dyDescent="0.7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3" customFormat="1" ht="39" x14ac:dyDescent="0.25">
      <c r="A2" s="3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25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35</v>
      </c>
      <c r="N2" s="15" t="s">
        <v>26</v>
      </c>
      <c r="O2" s="15" t="s">
        <v>29</v>
      </c>
      <c r="P2" s="15" t="s">
        <v>30</v>
      </c>
    </row>
    <row r="3" spans="1:16" x14ac:dyDescent="0.7">
      <c r="A3" s="8" t="s">
        <v>21</v>
      </c>
      <c r="B3" s="9">
        <v>35990</v>
      </c>
      <c r="C3" s="10">
        <v>0</v>
      </c>
      <c r="D3" s="9">
        <v>0</v>
      </c>
      <c r="E3" s="8">
        <f t="shared" ref="E3:E21" si="0">C3*D3</f>
        <v>0</v>
      </c>
      <c r="F3" s="8">
        <f t="shared" ref="F3:F21" si="1">B3+E3</f>
        <v>35990</v>
      </c>
      <c r="G3" s="9">
        <v>0</v>
      </c>
      <c r="H3" s="9">
        <v>0</v>
      </c>
      <c r="I3" s="9">
        <v>0</v>
      </c>
      <c r="J3" s="8">
        <v>2000</v>
      </c>
      <c r="K3" s="11">
        <f t="shared" ref="K3:K21" si="2">SUM(F3:J3)</f>
        <v>37990</v>
      </c>
      <c r="L3" s="11">
        <f>K3*3</f>
        <v>113970</v>
      </c>
      <c r="M3" s="11">
        <v>0</v>
      </c>
      <c r="N3" s="11">
        <f>M3*3</f>
        <v>0</v>
      </c>
      <c r="O3" s="11">
        <f>F3</f>
        <v>35990</v>
      </c>
      <c r="P3" s="11">
        <f>SUM(L3+N3+O3)</f>
        <v>149960</v>
      </c>
    </row>
    <row r="4" spans="1:16" x14ac:dyDescent="0.7">
      <c r="A4" s="64" t="s">
        <v>22</v>
      </c>
      <c r="B4" s="9">
        <v>35990</v>
      </c>
      <c r="C4" s="10">
        <v>0</v>
      </c>
      <c r="D4" s="9">
        <v>0</v>
      </c>
      <c r="E4" s="8">
        <f t="shared" si="0"/>
        <v>0</v>
      </c>
      <c r="F4" s="8">
        <f t="shared" si="1"/>
        <v>35990</v>
      </c>
      <c r="G4" s="8">
        <f t="shared" ref="G4:G21" si="3">F4*10/100</f>
        <v>3599</v>
      </c>
      <c r="H4" s="12">
        <f>F4*6/100</f>
        <v>2159.4</v>
      </c>
      <c r="I4" s="9">
        <v>400</v>
      </c>
      <c r="J4" s="8">
        <v>2000</v>
      </c>
      <c r="K4" s="11">
        <f t="shared" si="2"/>
        <v>44148.4</v>
      </c>
      <c r="L4" s="11">
        <f t="shared" ref="L4:L21" si="4">K4*3</f>
        <v>132445.20000000001</v>
      </c>
      <c r="M4" s="11">
        <v>14060</v>
      </c>
      <c r="N4" s="11">
        <f t="shared" ref="N4:N21" si="5">M4*3</f>
        <v>42180</v>
      </c>
      <c r="O4" s="11">
        <f t="shared" ref="O4:O21" si="6">F4</f>
        <v>35990</v>
      </c>
      <c r="P4" s="11">
        <f t="shared" ref="P4:P21" si="7">SUM(L4+N4+O4)</f>
        <v>210615.2</v>
      </c>
    </row>
    <row r="5" spans="1:16" x14ac:dyDescent="0.7">
      <c r="A5" s="64"/>
      <c r="B5" s="9">
        <v>35990</v>
      </c>
      <c r="C5" s="10">
        <v>1</v>
      </c>
      <c r="D5" s="9">
        <v>1200</v>
      </c>
      <c r="E5" s="8">
        <f t="shared" si="0"/>
        <v>1200</v>
      </c>
      <c r="F5" s="8">
        <f t="shared" si="1"/>
        <v>37190</v>
      </c>
      <c r="G5" s="8">
        <f t="shared" si="3"/>
        <v>3719</v>
      </c>
      <c r="H5" s="12">
        <v>0</v>
      </c>
      <c r="I5" s="9">
        <v>400</v>
      </c>
      <c r="J5" s="8">
        <v>2000</v>
      </c>
      <c r="K5" s="11">
        <f t="shared" si="2"/>
        <v>43309</v>
      </c>
      <c r="L5" s="11">
        <f t="shared" si="4"/>
        <v>129927</v>
      </c>
      <c r="M5" s="11">
        <v>14060</v>
      </c>
      <c r="N5" s="11">
        <f t="shared" si="5"/>
        <v>42180</v>
      </c>
      <c r="O5" s="11">
        <f t="shared" si="6"/>
        <v>37190</v>
      </c>
      <c r="P5" s="11">
        <f t="shared" si="7"/>
        <v>209297</v>
      </c>
    </row>
    <row r="6" spans="1:16" x14ac:dyDescent="0.7">
      <c r="A6" s="64"/>
      <c r="B6" s="9">
        <v>35990</v>
      </c>
      <c r="C6" s="10">
        <v>2</v>
      </c>
      <c r="D6" s="9">
        <v>1200</v>
      </c>
      <c r="E6" s="8">
        <f t="shared" si="0"/>
        <v>2400</v>
      </c>
      <c r="F6" s="8">
        <f t="shared" si="1"/>
        <v>38390</v>
      </c>
      <c r="G6" s="8">
        <f t="shared" si="3"/>
        <v>3839</v>
      </c>
      <c r="H6" s="12">
        <v>0</v>
      </c>
      <c r="I6" s="9">
        <v>400</v>
      </c>
      <c r="J6" s="8">
        <v>2000</v>
      </c>
      <c r="K6" s="11">
        <f t="shared" si="2"/>
        <v>44629</v>
      </c>
      <c r="L6" s="11">
        <f t="shared" si="4"/>
        <v>133887</v>
      </c>
      <c r="M6" s="11">
        <v>14060</v>
      </c>
      <c r="N6" s="11">
        <f t="shared" si="5"/>
        <v>42180</v>
      </c>
      <c r="O6" s="11">
        <f t="shared" si="6"/>
        <v>38390</v>
      </c>
      <c r="P6" s="11">
        <f t="shared" si="7"/>
        <v>214457</v>
      </c>
    </row>
    <row r="7" spans="1:16" x14ac:dyDescent="0.7">
      <c r="A7" s="64"/>
      <c r="B7" s="9">
        <v>35990</v>
      </c>
      <c r="C7" s="10">
        <v>3</v>
      </c>
      <c r="D7" s="9">
        <v>1200</v>
      </c>
      <c r="E7" s="8">
        <f t="shared" si="0"/>
        <v>3600</v>
      </c>
      <c r="F7" s="8">
        <f t="shared" si="1"/>
        <v>39590</v>
      </c>
      <c r="G7" s="8">
        <f t="shared" si="3"/>
        <v>3959</v>
      </c>
      <c r="H7" s="12">
        <v>0</v>
      </c>
      <c r="I7" s="9">
        <v>400</v>
      </c>
      <c r="J7" s="8">
        <v>2000</v>
      </c>
      <c r="K7" s="11">
        <f t="shared" si="2"/>
        <v>45949</v>
      </c>
      <c r="L7" s="11">
        <f t="shared" si="4"/>
        <v>137847</v>
      </c>
      <c r="M7" s="11">
        <v>14060</v>
      </c>
      <c r="N7" s="11">
        <f t="shared" si="5"/>
        <v>42180</v>
      </c>
      <c r="O7" s="11">
        <f t="shared" si="6"/>
        <v>39590</v>
      </c>
      <c r="P7" s="11">
        <f t="shared" si="7"/>
        <v>219617</v>
      </c>
    </row>
    <row r="8" spans="1:16" x14ac:dyDescent="0.7">
      <c r="A8" s="64"/>
      <c r="B8" s="9">
        <v>35990</v>
      </c>
      <c r="C8" s="10">
        <v>4</v>
      </c>
      <c r="D8" s="9">
        <v>1200</v>
      </c>
      <c r="E8" s="8">
        <f t="shared" si="0"/>
        <v>4800</v>
      </c>
      <c r="F8" s="8">
        <f t="shared" si="1"/>
        <v>40790</v>
      </c>
      <c r="G8" s="8">
        <f t="shared" si="3"/>
        <v>4079</v>
      </c>
      <c r="H8" s="12">
        <v>0</v>
      </c>
      <c r="I8" s="9">
        <v>400</v>
      </c>
      <c r="J8" s="8">
        <v>2000</v>
      </c>
      <c r="K8" s="11">
        <f t="shared" si="2"/>
        <v>47269</v>
      </c>
      <c r="L8" s="11">
        <f t="shared" si="4"/>
        <v>141807</v>
      </c>
      <c r="M8" s="11">
        <v>14060</v>
      </c>
      <c r="N8" s="11">
        <f t="shared" si="5"/>
        <v>42180</v>
      </c>
      <c r="O8" s="11">
        <f t="shared" si="6"/>
        <v>40790</v>
      </c>
      <c r="P8" s="11">
        <f t="shared" si="7"/>
        <v>224777</v>
      </c>
    </row>
    <row r="9" spans="1:16" x14ac:dyDescent="0.7">
      <c r="A9" s="64"/>
      <c r="B9" s="9">
        <v>35990</v>
      </c>
      <c r="C9" s="10">
        <v>5</v>
      </c>
      <c r="D9" s="9">
        <v>1200</v>
      </c>
      <c r="E9" s="8">
        <f t="shared" si="0"/>
        <v>6000</v>
      </c>
      <c r="F9" s="8">
        <f t="shared" si="1"/>
        <v>41990</v>
      </c>
      <c r="G9" s="8">
        <f t="shared" si="3"/>
        <v>4199</v>
      </c>
      <c r="H9" s="12">
        <v>0</v>
      </c>
      <c r="I9" s="9">
        <v>400</v>
      </c>
      <c r="J9" s="8">
        <v>2000</v>
      </c>
      <c r="K9" s="11">
        <f t="shared" si="2"/>
        <v>48589</v>
      </c>
      <c r="L9" s="11">
        <f t="shared" si="4"/>
        <v>145767</v>
      </c>
      <c r="M9" s="11">
        <v>14060</v>
      </c>
      <c r="N9" s="11">
        <f t="shared" si="5"/>
        <v>42180</v>
      </c>
      <c r="O9" s="11">
        <f t="shared" si="6"/>
        <v>41990</v>
      </c>
      <c r="P9" s="11">
        <f t="shared" si="7"/>
        <v>229937</v>
      </c>
    </row>
    <row r="10" spans="1:16" x14ac:dyDescent="0.7">
      <c r="A10" s="64"/>
      <c r="B10" s="9">
        <v>35990</v>
      </c>
      <c r="C10" s="10">
        <v>6</v>
      </c>
      <c r="D10" s="9">
        <v>1200</v>
      </c>
      <c r="E10" s="8">
        <f t="shared" si="0"/>
        <v>7200</v>
      </c>
      <c r="F10" s="8">
        <f t="shared" si="1"/>
        <v>43190</v>
      </c>
      <c r="G10" s="8">
        <f t="shared" si="3"/>
        <v>4319</v>
      </c>
      <c r="H10" s="12">
        <v>0</v>
      </c>
      <c r="I10" s="9">
        <v>400</v>
      </c>
      <c r="J10" s="8">
        <v>2000</v>
      </c>
      <c r="K10" s="11">
        <f t="shared" si="2"/>
        <v>49909</v>
      </c>
      <c r="L10" s="11">
        <f t="shared" si="4"/>
        <v>149727</v>
      </c>
      <c r="M10" s="11">
        <v>14060</v>
      </c>
      <c r="N10" s="11">
        <f t="shared" si="5"/>
        <v>42180</v>
      </c>
      <c r="O10" s="11">
        <f t="shared" si="6"/>
        <v>43190</v>
      </c>
      <c r="P10" s="11">
        <f t="shared" si="7"/>
        <v>235097</v>
      </c>
    </row>
    <row r="11" spans="1:16" x14ac:dyDescent="0.7">
      <c r="A11" s="64"/>
      <c r="B11" s="9">
        <v>35990</v>
      </c>
      <c r="C11" s="10">
        <v>7</v>
      </c>
      <c r="D11" s="9">
        <v>1200</v>
      </c>
      <c r="E11" s="8">
        <f t="shared" si="0"/>
        <v>8400</v>
      </c>
      <c r="F11" s="8">
        <f t="shared" si="1"/>
        <v>44390</v>
      </c>
      <c r="G11" s="8">
        <f t="shared" si="3"/>
        <v>4439</v>
      </c>
      <c r="H11" s="12">
        <v>0</v>
      </c>
      <c r="I11" s="9">
        <v>400</v>
      </c>
      <c r="J11" s="8">
        <v>2000</v>
      </c>
      <c r="K11" s="11">
        <f t="shared" si="2"/>
        <v>51229</v>
      </c>
      <c r="L11" s="11">
        <f t="shared" si="4"/>
        <v>153687</v>
      </c>
      <c r="M11" s="11">
        <v>14060</v>
      </c>
      <c r="N11" s="11">
        <f t="shared" si="5"/>
        <v>42180</v>
      </c>
      <c r="O11" s="11">
        <f t="shared" si="6"/>
        <v>44390</v>
      </c>
      <c r="P11" s="11">
        <f t="shared" si="7"/>
        <v>240257</v>
      </c>
    </row>
    <row r="12" spans="1:16" x14ac:dyDescent="0.7">
      <c r="A12" s="57" t="s">
        <v>23</v>
      </c>
      <c r="B12" s="9">
        <v>40380</v>
      </c>
      <c r="C12" s="10">
        <v>0</v>
      </c>
      <c r="D12" s="9">
        <v>0</v>
      </c>
      <c r="E12" s="8">
        <f t="shared" si="0"/>
        <v>0</v>
      </c>
      <c r="F12" s="8">
        <f t="shared" si="1"/>
        <v>40380</v>
      </c>
      <c r="G12" s="8">
        <f t="shared" si="3"/>
        <v>4038</v>
      </c>
      <c r="H12" s="12">
        <v>0</v>
      </c>
      <c r="I12" s="9">
        <v>400</v>
      </c>
      <c r="J12" s="8">
        <v>2000</v>
      </c>
      <c r="K12" s="11">
        <f t="shared" si="2"/>
        <v>46818</v>
      </c>
      <c r="L12" s="11">
        <f t="shared" si="4"/>
        <v>140454</v>
      </c>
      <c r="M12" s="11">
        <v>0</v>
      </c>
      <c r="N12" s="11">
        <f t="shared" si="5"/>
        <v>0</v>
      </c>
      <c r="O12" s="11">
        <f t="shared" si="6"/>
        <v>40380</v>
      </c>
      <c r="P12" s="11">
        <f t="shared" si="7"/>
        <v>180834</v>
      </c>
    </row>
    <row r="13" spans="1:16" x14ac:dyDescent="0.7">
      <c r="A13" s="58"/>
      <c r="B13" s="9">
        <v>40380</v>
      </c>
      <c r="C13" s="10">
        <v>1</v>
      </c>
      <c r="D13" s="9">
        <v>1346</v>
      </c>
      <c r="E13" s="8">
        <f t="shared" si="0"/>
        <v>1346</v>
      </c>
      <c r="F13" s="8">
        <f t="shared" si="1"/>
        <v>41726</v>
      </c>
      <c r="G13" s="8">
        <f t="shared" si="3"/>
        <v>4172.6000000000004</v>
      </c>
      <c r="H13" s="12">
        <v>0</v>
      </c>
      <c r="I13" s="9">
        <v>400</v>
      </c>
      <c r="J13" s="8">
        <v>2000</v>
      </c>
      <c r="K13" s="11">
        <f t="shared" si="2"/>
        <v>48298.6</v>
      </c>
      <c r="L13" s="11">
        <f t="shared" si="4"/>
        <v>144895.79999999999</v>
      </c>
      <c r="M13" s="11">
        <v>0</v>
      </c>
      <c r="N13" s="11">
        <f t="shared" si="5"/>
        <v>0</v>
      </c>
      <c r="O13" s="11">
        <f t="shared" si="6"/>
        <v>41726</v>
      </c>
      <c r="P13" s="11">
        <f t="shared" si="7"/>
        <v>186621.8</v>
      </c>
    </row>
    <row r="14" spans="1:16" x14ac:dyDescent="0.7">
      <c r="A14" s="58"/>
      <c r="B14" s="9">
        <v>40380</v>
      </c>
      <c r="C14" s="10">
        <v>2</v>
      </c>
      <c r="D14" s="9">
        <v>1346</v>
      </c>
      <c r="E14" s="8">
        <f t="shared" si="0"/>
        <v>2692</v>
      </c>
      <c r="F14" s="8">
        <f t="shared" si="1"/>
        <v>43072</v>
      </c>
      <c r="G14" s="8">
        <f t="shared" si="3"/>
        <v>4307.2</v>
      </c>
      <c r="H14" s="12">
        <v>0</v>
      </c>
      <c r="I14" s="9">
        <v>400</v>
      </c>
      <c r="J14" s="8">
        <v>2000</v>
      </c>
      <c r="K14" s="11">
        <f t="shared" si="2"/>
        <v>49779.199999999997</v>
      </c>
      <c r="L14" s="11">
        <f t="shared" si="4"/>
        <v>149337.59999999998</v>
      </c>
      <c r="M14" s="11">
        <v>0</v>
      </c>
      <c r="N14" s="11">
        <f t="shared" si="5"/>
        <v>0</v>
      </c>
      <c r="O14" s="11">
        <f t="shared" si="6"/>
        <v>43072</v>
      </c>
      <c r="P14" s="11">
        <f t="shared" si="7"/>
        <v>192409.59999999998</v>
      </c>
    </row>
    <row r="15" spans="1:16" x14ac:dyDescent="0.7">
      <c r="A15" s="58"/>
      <c r="B15" s="9">
        <v>40380</v>
      </c>
      <c r="C15" s="10">
        <v>3</v>
      </c>
      <c r="D15" s="9">
        <v>1346</v>
      </c>
      <c r="E15" s="8">
        <f t="shared" si="0"/>
        <v>4038</v>
      </c>
      <c r="F15" s="8">
        <f t="shared" si="1"/>
        <v>44418</v>
      </c>
      <c r="G15" s="8">
        <f t="shared" si="3"/>
        <v>4441.8</v>
      </c>
      <c r="H15" s="12">
        <v>0</v>
      </c>
      <c r="I15" s="9">
        <v>400</v>
      </c>
      <c r="J15" s="8">
        <v>2000</v>
      </c>
      <c r="K15" s="11">
        <f t="shared" si="2"/>
        <v>51259.8</v>
      </c>
      <c r="L15" s="11">
        <f t="shared" si="4"/>
        <v>153779.40000000002</v>
      </c>
      <c r="M15" s="11">
        <v>0</v>
      </c>
      <c r="N15" s="11">
        <f t="shared" si="5"/>
        <v>0</v>
      </c>
      <c r="O15" s="11">
        <f t="shared" si="6"/>
        <v>44418</v>
      </c>
      <c r="P15" s="11">
        <f t="shared" si="7"/>
        <v>198197.40000000002</v>
      </c>
    </row>
    <row r="16" spans="1:16" x14ac:dyDescent="0.7">
      <c r="A16" s="58"/>
      <c r="B16" s="9">
        <v>40380</v>
      </c>
      <c r="C16" s="10">
        <v>4</v>
      </c>
      <c r="D16" s="9">
        <v>1346</v>
      </c>
      <c r="E16" s="8">
        <f t="shared" si="0"/>
        <v>5384</v>
      </c>
      <c r="F16" s="8">
        <f t="shared" si="1"/>
        <v>45764</v>
      </c>
      <c r="G16" s="8">
        <f t="shared" si="3"/>
        <v>4576.3999999999996</v>
      </c>
      <c r="H16" s="12">
        <v>0</v>
      </c>
      <c r="I16" s="9">
        <v>400</v>
      </c>
      <c r="J16" s="8">
        <v>2000</v>
      </c>
      <c r="K16" s="11">
        <f t="shared" si="2"/>
        <v>52740.4</v>
      </c>
      <c r="L16" s="11">
        <f t="shared" si="4"/>
        <v>158221.20000000001</v>
      </c>
      <c r="M16" s="11">
        <v>0</v>
      </c>
      <c r="N16" s="11">
        <f t="shared" si="5"/>
        <v>0</v>
      </c>
      <c r="O16" s="11">
        <f t="shared" si="6"/>
        <v>45764</v>
      </c>
      <c r="P16" s="11">
        <f t="shared" si="7"/>
        <v>203985.2</v>
      </c>
    </row>
    <row r="17" spans="1:16" x14ac:dyDescent="0.7">
      <c r="A17" s="59"/>
      <c r="B17" s="9">
        <v>40380</v>
      </c>
      <c r="C17" s="10">
        <v>5</v>
      </c>
      <c r="D17" s="9">
        <v>1346</v>
      </c>
      <c r="E17" s="8">
        <f t="shared" si="0"/>
        <v>6730</v>
      </c>
      <c r="F17" s="8">
        <f t="shared" si="1"/>
        <v>47110</v>
      </c>
      <c r="G17" s="8">
        <f t="shared" si="3"/>
        <v>4711</v>
      </c>
      <c r="H17" s="12">
        <v>0</v>
      </c>
      <c r="I17" s="9">
        <v>400</v>
      </c>
      <c r="J17" s="8">
        <v>2000</v>
      </c>
      <c r="K17" s="11">
        <f t="shared" si="2"/>
        <v>54221</v>
      </c>
      <c r="L17" s="11">
        <f t="shared" si="4"/>
        <v>162663</v>
      </c>
      <c r="M17" s="11">
        <v>0</v>
      </c>
      <c r="N17" s="11">
        <f t="shared" si="5"/>
        <v>0</v>
      </c>
      <c r="O17" s="11">
        <f t="shared" si="6"/>
        <v>47110</v>
      </c>
      <c r="P17" s="11">
        <f t="shared" si="7"/>
        <v>209773</v>
      </c>
    </row>
    <row r="18" spans="1:16" x14ac:dyDescent="0.7">
      <c r="A18" s="57" t="s">
        <v>24</v>
      </c>
      <c r="B18" s="8">
        <v>47380</v>
      </c>
      <c r="C18" s="19">
        <v>0</v>
      </c>
      <c r="D18" s="8">
        <v>0</v>
      </c>
      <c r="E18" s="8">
        <f t="shared" si="0"/>
        <v>0</v>
      </c>
      <c r="F18" s="8">
        <f t="shared" si="1"/>
        <v>47380</v>
      </c>
      <c r="G18" s="8">
        <f t="shared" si="3"/>
        <v>4738</v>
      </c>
      <c r="H18" s="12">
        <v>0</v>
      </c>
      <c r="I18" s="9">
        <v>400</v>
      </c>
      <c r="J18" s="8">
        <v>2000</v>
      </c>
      <c r="K18" s="11">
        <f t="shared" si="2"/>
        <v>54518</v>
      </c>
      <c r="L18" s="11">
        <f t="shared" si="4"/>
        <v>163554</v>
      </c>
      <c r="M18" s="11">
        <v>0</v>
      </c>
      <c r="N18" s="11">
        <f t="shared" si="5"/>
        <v>0</v>
      </c>
      <c r="O18" s="11">
        <f t="shared" si="6"/>
        <v>47380</v>
      </c>
      <c r="P18" s="11">
        <f t="shared" si="7"/>
        <v>210934</v>
      </c>
    </row>
    <row r="19" spans="1:16" x14ac:dyDescent="0.7">
      <c r="A19" s="58"/>
      <c r="B19" s="8">
        <v>47380</v>
      </c>
      <c r="C19" s="19">
        <v>1</v>
      </c>
      <c r="D19" s="8">
        <v>1579</v>
      </c>
      <c r="E19" s="8">
        <f t="shared" si="0"/>
        <v>1579</v>
      </c>
      <c r="F19" s="8">
        <f t="shared" si="1"/>
        <v>48959</v>
      </c>
      <c r="G19" s="8">
        <f t="shared" si="3"/>
        <v>4895.8999999999996</v>
      </c>
      <c r="H19" s="12">
        <v>0</v>
      </c>
      <c r="I19" s="9">
        <v>400</v>
      </c>
      <c r="J19" s="8">
        <v>2000</v>
      </c>
      <c r="K19" s="11">
        <f t="shared" si="2"/>
        <v>56254.9</v>
      </c>
      <c r="L19" s="11">
        <f t="shared" si="4"/>
        <v>168764.7</v>
      </c>
      <c r="M19" s="11">
        <v>0</v>
      </c>
      <c r="N19" s="11">
        <f t="shared" si="5"/>
        <v>0</v>
      </c>
      <c r="O19" s="11">
        <f t="shared" si="6"/>
        <v>48959</v>
      </c>
      <c r="P19" s="11">
        <f t="shared" si="7"/>
        <v>217723.7</v>
      </c>
    </row>
    <row r="20" spans="1:16" x14ac:dyDescent="0.7">
      <c r="A20" s="58"/>
      <c r="B20" s="8">
        <v>47380</v>
      </c>
      <c r="C20" s="19">
        <v>2</v>
      </c>
      <c r="D20" s="8">
        <v>1579</v>
      </c>
      <c r="E20" s="8">
        <f t="shared" si="0"/>
        <v>3158</v>
      </c>
      <c r="F20" s="8">
        <f t="shared" si="1"/>
        <v>50538</v>
      </c>
      <c r="G20" s="8">
        <f t="shared" si="3"/>
        <v>5053.8</v>
      </c>
      <c r="H20" s="12">
        <v>0</v>
      </c>
      <c r="I20" s="9">
        <v>400</v>
      </c>
      <c r="J20" s="8">
        <v>2000</v>
      </c>
      <c r="K20" s="11">
        <f t="shared" si="2"/>
        <v>57991.8</v>
      </c>
      <c r="L20" s="11">
        <f t="shared" si="4"/>
        <v>173975.40000000002</v>
      </c>
      <c r="M20" s="11">
        <v>0</v>
      </c>
      <c r="N20" s="11">
        <f t="shared" si="5"/>
        <v>0</v>
      </c>
      <c r="O20" s="11">
        <f t="shared" si="6"/>
        <v>50538</v>
      </c>
      <c r="P20" s="11">
        <f t="shared" si="7"/>
        <v>224513.40000000002</v>
      </c>
    </row>
    <row r="21" spans="1:16" x14ac:dyDescent="0.7">
      <c r="A21" s="59"/>
      <c r="B21" s="8">
        <v>47380</v>
      </c>
      <c r="C21" s="19">
        <v>3</v>
      </c>
      <c r="D21" s="8">
        <v>1579</v>
      </c>
      <c r="E21" s="8">
        <f t="shared" si="0"/>
        <v>4737</v>
      </c>
      <c r="F21" s="8">
        <f t="shared" si="1"/>
        <v>52117</v>
      </c>
      <c r="G21" s="8">
        <f t="shared" si="3"/>
        <v>5211.7</v>
      </c>
      <c r="H21" s="12">
        <v>0</v>
      </c>
      <c r="I21" s="9">
        <v>400</v>
      </c>
      <c r="J21" s="8">
        <v>2000</v>
      </c>
      <c r="K21" s="11">
        <f t="shared" si="2"/>
        <v>59728.7</v>
      </c>
      <c r="L21" s="11">
        <f t="shared" si="4"/>
        <v>179186.09999999998</v>
      </c>
      <c r="M21" s="11">
        <v>0</v>
      </c>
      <c r="N21" s="11">
        <f t="shared" si="5"/>
        <v>0</v>
      </c>
      <c r="O21" s="11">
        <f t="shared" si="6"/>
        <v>52117</v>
      </c>
      <c r="P21" s="11">
        <f t="shared" si="7"/>
        <v>231303.09999999998</v>
      </c>
    </row>
    <row r="22" spans="1:16" x14ac:dyDescent="0.7">
      <c r="I22" s="2"/>
    </row>
    <row r="23" spans="1:16" x14ac:dyDescent="0.7">
      <c r="I23" s="2"/>
    </row>
    <row r="24" spans="1:16" x14ac:dyDescent="0.7">
      <c r="I24" s="2"/>
    </row>
    <row r="25" spans="1:16" x14ac:dyDescent="0.7">
      <c r="I25" s="2"/>
    </row>
    <row r="26" spans="1:16" x14ac:dyDescent="0.7">
      <c r="I26" s="2"/>
    </row>
    <row r="27" spans="1:16" x14ac:dyDescent="0.7">
      <c r="I27" s="2"/>
    </row>
    <row r="28" spans="1:16" x14ac:dyDescent="0.7">
      <c r="I28" s="2"/>
    </row>
    <row r="29" spans="1:16" x14ac:dyDescent="0.7">
      <c r="I29" s="2"/>
    </row>
    <row r="30" spans="1:16" x14ac:dyDescent="0.7">
      <c r="I30" s="2"/>
    </row>
    <row r="31" spans="1:16" x14ac:dyDescent="0.7">
      <c r="I31" s="2"/>
    </row>
    <row r="32" spans="1:16" x14ac:dyDescent="0.7">
      <c r="I32" s="2"/>
    </row>
  </sheetData>
  <mergeCells count="4">
    <mergeCell ref="A1:P1"/>
    <mergeCell ref="A4:A11"/>
    <mergeCell ref="A12:A17"/>
    <mergeCell ref="A18:A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4"/>
  <sheetViews>
    <sheetView tabSelected="1" workbookViewId="0">
      <pane xSplit="2" ySplit="6" topLeftCell="C7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ColWidth="8.7109375" defaultRowHeight="19.5" x14ac:dyDescent="0.25"/>
  <cols>
    <col min="1" max="1" width="5" style="67" customWidth="1"/>
    <col min="2" max="2" width="15.7109375" style="84" customWidth="1"/>
    <col min="3" max="3" width="14.42578125" style="67" bestFit="1" customWidth="1"/>
    <col min="4" max="4" width="15.28515625" style="67" bestFit="1" customWidth="1"/>
    <col min="5" max="5" width="14.85546875" style="67" bestFit="1" customWidth="1"/>
    <col min="6" max="6" width="14.85546875" style="67" customWidth="1"/>
    <col min="7" max="7" width="13.7109375" style="67" bestFit="1" customWidth="1"/>
    <col min="8" max="8" width="13.5703125" style="67" bestFit="1" customWidth="1"/>
    <col min="9" max="9" width="12.28515625" style="67" bestFit="1" customWidth="1"/>
    <col min="10" max="10" width="13.85546875" style="67" bestFit="1" customWidth="1"/>
    <col min="11" max="11" width="15.140625" style="67" bestFit="1" customWidth="1"/>
    <col min="12" max="12" width="7.42578125" style="67" bestFit="1" customWidth="1"/>
    <col min="13" max="13" width="3.85546875" style="67" customWidth="1"/>
    <col min="14" max="14" width="14.7109375" style="67" hidden="1" customWidth="1"/>
    <col min="15" max="15" width="5.5703125" style="67" hidden="1" customWidth="1"/>
    <col min="16" max="16384" width="8.7109375" style="67"/>
  </cols>
  <sheetData>
    <row r="1" spans="1:15" ht="28.5" x14ac:dyDescent="0.25">
      <c r="A1" s="66" t="s">
        <v>112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5" ht="30.75" x14ac:dyDescent="0.25">
      <c r="A2" s="68" t="s">
        <v>113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5" x14ac:dyDescent="0.25">
      <c r="A3" s="69" t="s">
        <v>114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5" ht="28.5" x14ac:dyDescent="0.25">
      <c r="A4" s="70" t="s">
        <v>125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5" ht="14.2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5" s="50" customFormat="1" ht="58.5" x14ac:dyDescent="0.25">
      <c r="A6" s="49" t="s">
        <v>36</v>
      </c>
      <c r="B6" s="49" t="s">
        <v>37</v>
      </c>
      <c r="C6" s="49" t="s">
        <v>38</v>
      </c>
      <c r="D6" s="49" t="s">
        <v>115</v>
      </c>
      <c r="E6" s="49" t="s">
        <v>116</v>
      </c>
      <c r="F6" s="49" t="s">
        <v>122</v>
      </c>
      <c r="G6" s="49" t="s">
        <v>123</v>
      </c>
      <c r="H6" s="49" t="s">
        <v>47</v>
      </c>
      <c r="I6" s="49" t="s">
        <v>40</v>
      </c>
      <c r="J6" s="49" t="s">
        <v>111</v>
      </c>
      <c r="K6" s="49" t="s">
        <v>126</v>
      </c>
      <c r="L6" s="49" t="s">
        <v>42</v>
      </c>
    </row>
    <row r="7" spans="1:15" x14ac:dyDescent="0.25">
      <c r="A7" s="71">
        <v>1</v>
      </c>
      <c r="B7" s="72" t="s">
        <v>43</v>
      </c>
      <c r="C7" s="73" t="s">
        <v>44</v>
      </c>
      <c r="D7" s="74">
        <f>1435518-69.8</f>
        <v>1435448.2</v>
      </c>
      <c r="E7" s="74">
        <v>1250526</v>
      </c>
      <c r="F7" s="75">
        <v>118800</v>
      </c>
      <c r="G7" s="75">
        <v>0</v>
      </c>
      <c r="H7" s="75">
        <v>76000</v>
      </c>
      <c r="I7" s="75">
        <v>24000</v>
      </c>
      <c r="J7" s="75">
        <v>56000</v>
      </c>
      <c r="K7" s="75">
        <f>D7+E7+G7+H7+I7+J7</f>
        <v>2841974.2</v>
      </c>
      <c r="L7" s="73"/>
      <c r="N7" s="67">
        <v>2960774.2</v>
      </c>
      <c r="O7" s="76">
        <f>N7-K7</f>
        <v>118800</v>
      </c>
    </row>
    <row r="8" spans="1:15" x14ac:dyDescent="0.25">
      <c r="A8" s="71">
        <v>2</v>
      </c>
      <c r="B8" s="72" t="s">
        <v>48</v>
      </c>
      <c r="C8" s="73" t="s">
        <v>49</v>
      </c>
      <c r="D8" s="74">
        <v>297914.2</v>
      </c>
      <c r="E8" s="77">
        <v>0</v>
      </c>
      <c r="F8" s="77"/>
      <c r="G8" s="75">
        <v>0</v>
      </c>
      <c r="H8" s="75">
        <v>30000</v>
      </c>
      <c r="I8" s="75">
        <v>0</v>
      </c>
      <c r="J8" s="75">
        <v>62400</v>
      </c>
      <c r="K8" s="75">
        <f t="shared" ref="K8:K40" si="0">D8+E8+G8+H8+I8+J8</f>
        <v>390314.2</v>
      </c>
      <c r="L8" s="73"/>
      <c r="N8" s="67">
        <v>390314.2</v>
      </c>
      <c r="O8" s="76">
        <f t="shared" ref="O8:O39" si="1">N8-K8</f>
        <v>0</v>
      </c>
    </row>
    <row r="9" spans="1:15" x14ac:dyDescent="0.25">
      <c r="A9" s="71">
        <v>3</v>
      </c>
      <c r="B9" s="72" t="s">
        <v>50</v>
      </c>
      <c r="C9" s="73" t="s">
        <v>51</v>
      </c>
      <c r="D9" s="74">
        <v>471265</v>
      </c>
      <c r="E9" s="74">
        <v>0</v>
      </c>
      <c r="F9" s="74"/>
      <c r="G9" s="75">
        <v>0</v>
      </c>
      <c r="H9" s="75">
        <v>18000</v>
      </c>
      <c r="I9" s="75">
        <v>24000</v>
      </c>
      <c r="J9" s="75">
        <v>0</v>
      </c>
      <c r="K9" s="75">
        <f t="shared" si="0"/>
        <v>513265</v>
      </c>
      <c r="L9" s="73"/>
      <c r="N9" s="67">
        <v>513265</v>
      </c>
      <c r="O9" s="76">
        <f t="shared" si="1"/>
        <v>0</v>
      </c>
    </row>
    <row r="10" spans="1:15" ht="39" x14ac:dyDescent="0.25">
      <c r="A10" s="71">
        <v>4</v>
      </c>
      <c r="B10" s="72" t="s">
        <v>52</v>
      </c>
      <c r="C10" s="73" t="s">
        <v>53</v>
      </c>
      <c r="D10" s="75">
        <f>1026211+2482.73</f>
        <v>1028693.73</v>
      </c>
      <c r="E10" s="75">
        <v>857209.6</v>
      </c>
      <c r="F10" s="75">
        <v>118800</v>
      </c>
      <c r="G10" s="75">
        <v>0</v>
      </c>
      <c r="H10" s="75">
        <v>76000</v>
      </c>
      <c r="I10" s="75">
        <v>24000</v>
      </c>
      <c r="J10" s="75">
        <v>72000</v>
      </c>
      <c r="K10" s="75">
        <f t="shared" si="0"/>
        <v>2057903.33</v>
      </c>
      <c r="L10" s="73"/>
      <c r="N10" s="67">
        <v>2176703.33</v>
      </c>
      <c r="O10" s="76">
        <f t="shared" si="1"/>
        <v>118800</v>
      </c>
    </row>
    <row r="11" spans="1:15" x14ac:dyDescent="0.25">
      <c r="A11" s="71">
        <v>5</v>
      </c>
      <c r="B11" s="72" t="s">
        <v>54</v>
      </c>
      <c r="C11" s="73" t="s">
        <v>55</v>
      </c>
      <c r="D11" s="75">
        <f>448073-0.3</f>
        <v>448072.7</v>
      </c>
      <c r="E11" s="75">
        <v>0</v>
      </c>
      <c r="F11" s="75"/>
      <c r="G11" s="75">
        <v>0</v>
      </c>
      <c r="H11" s="75">
        <v>18000</v>
      </c>
      <c r="I11" s="75">
        <v>24000</v>
      </c>
      <c r="J11" s="75">
        <v>52000</v>
      </c>
      <c r="K11" s="75">
        <f t="shared" si="0"/>
        <v>542072.69999999995</v>
      </c>
      <c r="L11" s="73"/>
      <c r="N11" s="67">
        <v>542072.69999999995</v>
      </c>
      <c r="O11" s="76">
        <f t="shared" si="1"/>
        <v>0</v>
      </c>
    </row>
    <row r="12" spans="1:15" x14ac:dyDescent="0.25">
      <c r="A12" s="71">
        <v>6</v>
      </c>
      <c r="B12" s="72" t="s">
        <v>56</v>
      </c>
      <c r="C12" s="73" t="s">
        <v>57</v>
      </c>
      <c r="D12" s="75">
        <v>484934</v>
      </c>
      <c r="E12" s="75">
        <v>0</v>
      </c>
      <c r="F12" s="75"/>
      <c r="G12" s="75">
        <v>0</v>
      </c>
      <c r="H12" s="75">
        <v>18000</v>
      </c>
      <c r="I12" s="75">
        <v>24000</v>
      </c>
      <c r="J12" s="75">
        <v>0</v>
      </c>
      <c r="K12" s="75">
        <f t="shared" si="0"/>
        <v>526934</v>
      </c>
      <c r="L12" s="73"/>
      <c r="N12" s="67">
        <v>526934</v>
      </c>
      <c r="O12" s="76">
        <f t="shared" si="1"/>
        <v>0</v>
      </c>
    </row>
    <row r="13" spans="1:15" x14ac:dyDescent="0.25">
      <c r="A13" s="71">
        <v>7</v>
      </c>
      <c r="B13" s="72" t="s">
        <v>96</v>
      </c>
      <c r="C13" s="73" t="s">
        <v>95</v>
      </c>
      <c r="D13" s="75">
        <v>609341</v>
      </c>
      <c r="E13" s="75">
        <v>0</v>
      </c>
      <c r="F13" s="75"/>
      <c r="G13" s="75">
        <v>0</v>
      </c>
      <c r="H13" s="75">
        <v>0</v>
      </c>
      <c r="I13" s="75">
        <v>24000</v>
      </c>
      <c r="J13" s="75">
        <v>0</v>
      </c>
      <c r="K13" s="75">
        <f t="shared" si="0"/>
        <v>633341</v>
      </c>
      <c r="L13" s="73"/>
      <c r="N13" s="67">
        <v>633341</v>
      </c>
      <c r="O13" s="76">
        <f t="shared" si="1"/>
        <v>0</v>
      </c>
    </row>
    <row r="14" spans="1:15" x14ac:dyDescent="0.25">
      <c r="A14" s="71">
        <v>8</v>
      </c>
      <c r="B14" s="72" t="s">
        <v>58</v>
      </c>
      <c r="C14" s="73" t="s">
        <v>121</v>
      </c>
      <c r="D14" s="75">
        <f>448421+0.1</f>
        <v>448421.1</v>
      </c>
      <c r="E14" s="75">
        <v>0</v>
      </c>
      <c r="F14" s="75"/>
      <c r="G14" s="75">
        <v>0</v>
      </c>
      <c r="H14" s="75">
        <v>18000</v>
      </c>
      <c r="I14" s="75">
        <v>24000</v>
      </c>
      <c r="J14" s="75">
        <v>0</v>
      </c>
      <c r="K14" s="75">
        <f t="shared" si="0"/>
        <v>490421.1</v>
      </c>
      <c r="L14" s="73"/>
      <c r="N14" s="67">
        <v>490421.1</v>
      </c>
      <c r="O14" s="76">
        <f t="shared" si="1"/>
        <v>0</v>
      </c>
    </row>
    <row r="15" spans="1:15" x14ac:dyDescent="0.25">
      <c r="A15" s="71">
        <v>9</v>
      </c>
      <c r="B15" s="72" t="s">
        <v>59</v>
      </c>
      <c r="C15" s="73" t="s">
        <v>98</v>
      </c>
      <c r="D15" s="75">
        <f>443008-0.4</f>
        <v>443007.6</v>
      </c>
      <c r="E15" s="78">
        <v>0</v>
      </c>
      <c r="F15" s="78"/>
      <c r="G15" s="75">
        <v>0</v>
      </c>
      <c r="H15" s="75">
        <v>30000</v>
      </c>
      <c r="I15" s="75">
        <v>24000</v>
      </c>
      <c r="J15" s="75">
        <v>52000</v>
      </c>
      <c r="K15" s="75">
        <f t="shared" si="0"/>
        <v>549007.6</v>
      </c>
      <c r="L15" s="73"/>
      <c r="N15" s="67">
        <v>549007.6</v>
      </c>
      <c r="O15" s="76">
        <f t="shared" si="1"/>
        <v>0</v>
      </c>
    </row>
    <row r="16" spans="1:15" x14ac:dyDescent="0.25">
      <c r="A16" s="71">
        <v>10</v>
      </c>
      <c r="B16" s="72" t="s">
        <v>124</v>
      </c>
      <c r="C16" s="73" t="s">
        <v>99</v>
      </c>
      <c r="D16" s="75">
        <f>437534+0.2</f>
        <v>437534.2</v>
      </c>
      <c r="E16" s="78">
        <v>0</v>
      </c>
      <c r="F16" s="75">
        <v>118800</v>
      </c>
      <c r="G16" s="75">
        <v>0</v>
      </c>
      <c r="H16" s="75">
        <v>76000</v>
      </c>
      <c r="I16" s="75">
        <v>24000</v>
      </c>
      <c r="J16" s="75">
        <v>72000</v>
      </c>
      <c r="K16" s="75">
        <f t="shared" si="0"/>
        <v>609534.19999999995</v>
      </c>
      <c r="L16" s="73"/>
      <c r="N16" s="67">
        <v>728334.2</v>
      </c>
      <c r="O16" s="76">
        <f t="shared" si="1"/>
        <v>118800</v>
      </c>
    </row>
    <row r="17" spans="1:15" ht="39" x14ac:dyDescent="0.25">
      <c r="A17" s="71">
        <v>11</v>
      </c>
      <c r="B17" s="72" t="s">
        <v>61</v>
      </c>
      <c r="C17" s="73" t="s">
        <v>100</v>
      </c>
      <c r="D17" s="75">
        <f>286958-0.9</f>
        <v>286957.09999999998</v>
      </c>
      <c r="E17" s="75">
        <v>0</v>
      </c>
      <c r="F17" s="75">
        <v>112440</v>
      </c>
      <c r="G17" s="75">
        <v>0</v>
      </c>
      <c r="H17" s="75">
        <v>18000</v>
      </c>
      <c r="I17" s="75">
        <v>0</v>
      </c>
      <c r="J17" s="75">
        <v>0</v>
      </c>
      <c r="K17" s="75">
        <f t="shared" si="0"/>
        <v>304957.09999999998</v>
      </c>
      <c r="L17" s="73"/>
      <c r="N17" s="67">
        <v>417397.1</v>
      </c>
      <c r="O17" s="76">
        <f t="shared" si="1"/>
        <v>112440</v>
      </c>
    </row>
    <row r="18" spans="1:15" x14ac:dyDescent="0.25">
      <c r="A18" s="71">
        <v>12</v>
      </c>
      <c r="B18" s="72" t="s">
        <v>62</v>
      </c>
      <c r="C18" s="73" t="s">
        <v>95</v>
      </c>
      <c r="D18" s="75">
        <v>418880</v>
      </c>
      <c r="E18" s="75">
        <v>0</v>
      </c>
      <c r="F18" s="75">
        <v>112440</v>
      </c>
      <c r="G18" s="75">
        <v>0</v>
      </c>
      <c r="H18" s="75">
        <v>18000</v>
      </c>
      <c r="I18" s="75">
        <v>24000</v>
      </c>
      <c r="J18" s="75">
        <v>0</v>
      </c>
      <c r="K18" s="75">
        <f t="shared" si="0"/>
        <v>460880</v>
      </c>
      <c r="L18" s="73"/>
      <c r="N18" s="67">
        <v>573320</v>
      </c>
      <c r="O18" s="76">
        <f t="shared" si="1"/>
        <v>112440</v>
      </c>
    </row>
    <row r="19" spans="1:15" x14ac:dyDescent="0.25">
      <c r="A19" s="71">
        <v>13</v>
      </c>
      <c r="B19" s="72" t="s">
        <v>63</v>
      </c>
      <c r="C19" s="73" t="s">
        <v>95</v>
      </c>
      <c r="D19" s="75">
        <v>273360</v>
      </c>
      <c r="E19" s="75"/>
      <c r="F19" s="75">
        <v>113040</v>
      </c>
      <c r="G19" s="75">
        <v>0</v>
      </c>
      <c r="H19" s="75">
        <v>18000</v>
      </c>
      <c r="I19" s="75">
        <v>24000</v>
      </c>
      <c r="J19" s="75">
        <v>0</v>
      </c>
      <c r="K19" s="75">
        <f t="shared" si="0"/>
        <v>315360</v>
      </c>
      <c r="L19" s="73"/>
      <c r="N19" s="67">
        <v>428400</v>
      </c>
      <c r="O19" s="76">
        <f t="shared" si="1"/>
        <v>113040</v>
      </c>
    </row>
    <row r="20" spans="1:15" x14ac:dyDescent="0.25">
      <c r="A20" s="71">
        <v>14</v>
      </c>
      <c r="B20" s="72" t="s">
        <v>64</v>
      </c>
      <c r="C20" s="73" t="s">
        <v>95</v>
      </c>
      <c r="D20" s="75">
        <v>0</v>
      </c>
      <c r="E20" s="75">
        <v>0</v>
      </c>
      <c r="F20" s="75">
        <v>225480</v>
      </c>
      <c r="G20" s="75">
        <v>0</v>
      </c>
      <c r="H20" s="75">
        <v>18000</v>
      </c>
      <c r="I20" s="75">
        <v>24000</v>
      </c>
      <c r="J20" s="75">
        <v>0</v>
      </c>
      <c r="K20" s="75">
        <f t="shared" si="0"/>
        <v>42000</v>
      </c>
      <c r="L20" s="73"/>
      <c r="N20" s="67">
        <v>267480</v>
      </c>
      <c r="O20" s="76">
        <f t="shared" si="1"/>
        <v>225480</v>
      </c>
    </row>
    <row r="21" spans="1:15" x14ac:dyDescent="0.25">
      <c r="A21" s="71">
        <v>15</v>
      </c>
      <c r="B21" s="72" t="s">
        <v>65</v>
      </c>
      <c r="C21" s="73" t="s">
        <v>101</v>
      </c>
      <c r="D21" s="75">
        <v>0</v>
      </c>
      <c r="E21" s="75">
        <v>0</v>
      </c>
      <c r="F21" s="75">
        <v>113040</v>
      </c>
      <c r="G21" s="75">
        <v>0</v>
      </c>
      <c r="H21" s="75">
        <v>18000</v>
      </c>
      <c r="I21" s="75">
        <v>24000</v>
      </c>
      <c r="J21" s="75">
        <v>52000</v>
      </c>
      <c r="K21" s="75">
        <f t="shared" si="0"/>
        <v>94000</v>
      </c>
      <c r="L21" s="73"/>
      <c r="N21" s="67">
        <v>207040</v>
      </c>
      <c r="O21" s="76">
        <f t="shared" si="1"/>
        <v>113040</v>
      </c>
    </row>
    <row r="22" spans="1:15" ht="39" x14ac:dyDescent="0.25">
      <c r="A22" s="71">
        <v>16</v>
      </c>
      <c r="B22" s="72" t="s">
        <v>66</v>
      </c>
      <c r="C22" s="73" t="s">
        <v>95</v>
      </c>
      <c r="D22" s="75">
        <v>0</v>
      </c>
      <c r="E22" s="75">
        <v>0</v>
      </c>
      <c r="F22" s="75">
        <v>112440</v>
      </c>
      <c r="G22" s="75">
        <v>0</v>
      </c>
      <c r="H22" s="75">
        <v>16000</v>
      </c>
      <c r="I22" s="75">
        <v>24000</v>
      </c>
      <c r="J22" s="75">
        <v>52000</v>
      </c>
      <c r="K22" s="75">
        <f t="shared" si="0"/>
        <v>92000</v>
      </c>
      <c r="L22" s="73"/>
      <c r="N22" s="67">
        <v>204440</v>
      </c>
      <c r="O22" s="76">
        <f t="shared" si="1"/>
        <v>112440</v>
      </c>
    </row>
    <row r="23" spans="1:15" ht="39" x14ac:dyDescent="0.25">
      <c r="A23" s="71">
        <v>17</v>
      </c>
      <c r="B23" s="72" t="s">
        <v>61</v>
      </c>
      <c r="C23" s="73" t="s">
        <v>95</v>
      </c>
      <c r="D23" s="75">
        <v>0</v>
      </c>
      <c r="E23" s="75">
        <v>0</v>
      </c>
      <c r="F23" s="75"/>
      <c r="G23" s="75">
        <v>0</v>
      </c>
      <c r="H23" s="75">
        <v>16000</v>
      </c>
      <c r="I23" s="75">
        <v>24000</v>
      </c>
      <c r="J23" s="75">
        <v>52000</v>
      </c>
      <c r="K23" s="75">
        <f t="shared" si="0"/>
        <v>92000</v>
      </c>
      <c r="L23" s="73"/>
      <c r="N23" s="67">
        <v>92000</v>
      </c>
      <c r="O23" s="76">
        <f t="shared" si="1"/>
        <v>0</v>
      </c>
    </row>
    <row r="24" spans="1:15" x14ac:dyDescent="0.25">
      <c r="A24" s="71">
        <v>18</v>
      </c>
      <c r="B24" s="72" t="s">
        <v>67</v>
      </c>
      <c r="C24" s="73" t="s">
        <v>102</v>
      </c>
      <c r="D24" s="75">
        <f>583184.5+600</f>
        <v>583784.5</v>
      </c>
      <c r="E24" s="75">
        <v>0</v>
      </c>
      <c r="F24" s="75"/>
      <c r="G24" s="75">
        <v>0</v>
      </c>
      <c r="H24" s="75">
        <v>18000</v>
      </c>
      <c r="I24" s="75">
        <v>24000</v>
      </c>
      <c r="J24" s="75">
        <v>0</v>
      </c>
      <c r="K24" s="75">
        <f t="shared" si="0"/>
        <v>625784.5</v>
      </c>
      <c r="L24" s="73"/>
      <c r="N24" s="67">
        <v>625784.5</v>
      </c>
      <c r="O24" s="76">
        <f t="shared" si="1"/>
        <v>0</v>
      </c>
    </row>
    <row r="25" spans="1:15" x14ac:dyDescent="0.25">
      <c r="A25" s="71">
        <v>19</v>
      </c>
      <c r="B25" s="72" t="s">
        <v>68</v>
      </c>
      <c r="C25" s="73" t="s">
        <v>103</v>
      </c>
      <c r="D25" s="75">
        <v>437909.9</v>
      </c>
      <c r="E25" s="75">
        <v>0</v>
      </c>
      <c r="F25" s="75"/>
      <c r="G25" s="75"/>
      <c r="H25" s="75">
        <v>30000</v>
      </c>
      <c r="I25" s="75">
        <v>24000</v>
      </c>
      <c r="J25" s="75">
        <v>52000</v>
      </c>
      <c r="K25" s="75">
        <f t="shared" si="0"/>
        <v>543909.9</v>
      </c>
      <c r="L25" s="73"/>
      <c r="N25" s="67">
        <v>543909.9</v>
      </c>
      <c r="O25" s="76">
        <f t="shared" si="1"/>
        <v>0</v>
      </c>
    </row>
    <row r="26" spans="1:15" x14ac:dyDescent="0.25">
      <c r="A26" s="71">
        <v>20</v>
      </c>
      <c r="B26" s="72" t="s">
        <v>69</v>
      </c>
      <c r="C26" s="73" t="s">
        <v>104</v>
      </c>
      <c r="D26" s="75">
        <f>454264-1169.9</f>
        <v>453094.1</v>
      </c>
      <c r="E26" s="75">
        <v>0</v>
      </c>
      <c r="F26" s="75">
        <v>237600</v>
      </c>
      <c r="G26" s="75">
        <v>149960</v>
      </c>
      <c r="H26" s="75">
        <v>76000</v>
      </c>
      <c r="I26" s="75">
        <v>24000</v>
      </c>
      <c r="J26" s="75">
        <v>24000</v>
      </c>
      <c r="K26" s="75">
        <f t="shared" si="0"/>
        <v>727054.1</v>
      </c>
      <c r="L26" s="73"/>
      <c r="N26" s="67">
        <v>964654.1</v>
      </c>
      <c r="O26" s="76">
        <f t="shared" si="1"/>
        <v>237600</v>
      </c>
    </row>
    <row r="27" spans="1:15" x14ac:dyDescent="0.25">
      <c r="A27" s="71">
        <v>21</v>
      </c>
      <c r="B27" s="72" t="s">
        <v>70</v>
      </c>
      <c r="C27" s="73" t="s">
        <v>71</v>
      </c>
      <c r="D27" s="75">
        <v>709023.6</v>
      </c>
      <c r="E27" s="75">
        <v>0</v>
      </c>
      <c r="F27" s="75"/>
      <c r="G27" s="75"/>
      <c r="H27" s="75">
        <v>0</v>
      </c>
      <c r="I27" s="75">
        <v>24000</v>
      </c>
      <c r="J27" s="75">
        <v>0</v>
      </c>
      <c r="K27" s="75">
        <f t="shared" si="0"/>
        <v>733023.6</v>
      </c>
      <c r="L27" s="73"/>
      <c r="N27" s="67">
        <v>733023.6</v>
      </c>
      <c r="O27" s="76">
        <f t="shared" si="1"/>
        <v>0</v>
      </c>
    </row>
    <row r="28" spans="1:15" x14ac:dyDescent="0.25">
      <c r="A28" s="71">
        <v>22</v>
      </c>
      <c r="B28" s="72" t="s">
        <v>72</v>
      </c>
      <c r="C28" s="73" t="s">
        <v>73</v>
      </c>
      <c r="D28" s="75">
        <v>518055</v>
      </c>
      <c r="E28" s="75">
        <v>0</v>
      </c>
      <c r="F28" s="75"/>
      <c r="G28" s="75">
        <v>0</v>
      </c>
      <c r="H28" s="75">
        <v>30000</v>
      </c>
      <c r="I28" s="75">
        <v>24000</v>
      </c>
      <c r="J28" s="75">
        <v>52000</v>
      </c>
      <c r="K28" s="75">
        <f t="shared" si="0"/>
        <v>624055</v>
      </c>
      <c r="L28" s="73"/>
      <c r="N28" s="67">
        <v>624055</v>
      </c>
      <c r="O28" s="76">
        <f t="shared" si="1"/>
        <v>0</v>
      </c>
    </row>
    <row r="29" spans="1:15" x14ac:dyDescent="0.25">
      <c r="A29" s="71">
        <v>23</v>
      </c>
      <c r="B29" s="72" t="s">
        <v>74</v>
      </c>
      <c r="C29" s="73" t="s">
        <v>75</v>
      </c>
      <c r="D29" s="75">
        <v>297364</v>
      </c>
      <c r="E29" s="75">
        <v>0</v>
      </c>
      <c r="F29" s="75"/>
      <c r="G29" s="75">
        <v>0</v>
      </c>
      <c r="H29" s="75">
        <v>18000</v>
      </c>
      <c r="I29" s="75">
        <v>24000</v>
      </c>
      <c r="J29" s="75">
        <v>0</v>
      </c>
      <c r="K29" s="75">
        <f t="shared" si="0"/>
        <v>339364</v>
      </c>
      <c r="L29" s="73"/>
      <c r="N29" s="67">
        <v>339364</v>
      </c>
      <c r="O29" s="76">
        <f t="shared" si="1"/>
        <v>0</v>
      </c>
    </row>
    <row r="30" spans="1:15" x14ac:dyDescent="0.25">
      <c r="A30" s="71">
        <v>24</v>
      </c>
      <c r="B30" s="72" t="s">
        <v>76</v>
      </c>
      <c r="C30" s="73" t="s">
        <v>77</v>
      </c>
      <c r="D30" s="75">
        <v>0</v>
      </c>
      <c r="E30" s="75">
        <v>0</v>
      </c>
      <c r="F30" s="75"/>
      <c r="G30" s="75">
        <v>0</v>
      </c>
      <c r="H30" s="75">
        <v>16000</v>
      </c>
      <c r="I30" s="75">
        <v>0</v>
      </c>
      <c r="J30" s="75">
        <v>52000</v>
      </c>
      <c r="K30" s="75">
        <f t="shared" si="0"/>
        <v>68000</v>
      </c>
      <c r="L30" s="73"/>
      <c r="N30" s="67">
        <v>68000</v>
      </c>
      <c r="O30" s="76">
        <f t="shared" si="1"/>
        <v>0</v>
      </c>
    </row>
    <row r="31" spans="1:15" ht="39" x14ac:dyDescent="0.25">
      <c r="A31" s="71">
        <v>25</v>
      </c>
      <c r="B31" s="72" t="s">
        <v>78</v>
      </c>
      <c r="C31" s="73" t="s">
        <v>79</v>
      </c>
      <c r="D31" s="75">
        <f>778479-399.9</f>
        <v>778079.1</v>
      </c>
      <c r="E31" s="75">
        <v>0</v>
      </c>
      <c r="F31" s="75"/>
      <c r="G31" s="75">
        <v>0</v>
      </c>
      <c r="H31" s="75">
        <v>30000</v>
      </c>
      <c r="I31" s="75">
        <v>24000</v>
      </c>
      <c r="J31" s="75">
        <v>0</v>
      </c>
      <c r="K31" s="75">
        <f t="shared" si="0"/>
        <v>832079.1</v>
      </c>
      <c r="L31" s="73"/>
      <c r="N31" s="67">
        <v>832079.1</v>
      </c>
      <c r="O31" s="76">
        <f t="shared" si="1"/>
        <v>0</v>
      </c>
    </row>
    <row r="32" spans="1:15" x14ac:dyDescent="0.25">
      <c r="A32" s="71">
        <v>26</v>
      </c>
      <c r="B32" s="72" t="s">
        <v>80</v>
      </c>
      <c r="C32" s="79" t="s">
        <v>81</v>
      </c>
      <c r="D32" s="75">
        <v>353401</v>
      </c>
      <c r="E32" s="75">
        <v>0</v>
      </c>
      <c r="F32" s="75">
        <v>237600</v>
      </c>
      <c r="G32" s="75">
        <v>0</v>
      </c>
      <c r="H32" s="75">
        <v>76000</v>
      </c>
      <c r="I32" s="75">
        <v>24000</v>
      </c>
      <c r="J32" s="75">
        <v>0</v>
      </c>
      <c r="K32" s="75">
        <f t="shared" si="0"/>
        <v>453401</v>
      </c>
      <c r="L32" s="73"/>
      <c r="N32" s="67">
        <v>691001</v>
      </c>
      <c r="O32" s="76">
        <f t="shared" si="1"/>
        <v>237600</v>
      </c>
    </row>
    <row r="33" spans="1:15" ht="39" x14ac:dyDescent="0.25">
      <c r="A33" s="71">
        <v>27</v>
      </c>
      <c r="B33" s="72" t="s">
        <v>82</v>
      </c>
      <c r="C33" s="73" t="s">
        <v>83</v>
      </c>
      <c r="D33" s="75">
        <v>447397</v>
      </c>
      <c r="E33" s="75">
        <v>0</v>
      </c>
      <c r="F33" s="75"/>
      <c r="G33" s="75">
        <v>0</v>
      </c>
      <c r="H33" s="75">
        <v>30000</v>
      </c>
      <c r="I33" s="75">
        <v>24000</v>
      </c>
      <c r="J33" s="75">
        <v>52000</v>
      </c>
      <c r="K33" s="75">
        <f t="shared" si="0"/>
        <v>553397</v>
      </c>
      <c r="L33" s="73"/>
      <c r="N33" s="67">
        <v>553397</v>
      </c>
      <c r="O33" s="76">
        <f t="shared" si="1"/>
        <v>0</v>
      </c>
    </row>
    <row r="34" spans="1:15" ht="39" x14ac:dyDescent="0.25">
      <c r="A34" s="71">
        <v>28</v>
      </c>
      <c r="B34" s="72" t="s">
        <v>84</v>
      </c>
      <c r="C34" s="73" t="s">
        <v>85</v>
      </c>
      <c r="D34" s="75">
        <f>349147.66+900</f>
        <v>350047.66</v>
      </c>
      <c r="E34" s="75">
        <v>0</v>
      </c>
      <c r="F34" s="75"/>
      <c r="G34" s="75">
        <v>0</v>
      </c>
      <c r="H34" s="75">
        <v>30000</v>
      </c>
      <c r="I34" s="75">
        <v>0</v>
      </c>
      <c r="J34" s="75">
        <v>52000</v>
      </c>
      <c r="K34" s="75">
        <f t="shared" si="0"/>
        <v>432047.66</v>
      </c>
      <c r="L34" s="73"/>
      <c r="N34" s="67">
        <v>432047.66</v>
      </c>
      <c r="O34" s="76">
        <f t="shared" si="1"/>
        <v>0</v>
      </c>
    </row>
    <row r="35" spans="1:15" ht="15.95" customHeight="1" x14ac:dyDescent="0.25">
      <c r="A35" s="71">
        <v>29</v>
      </c>
      <c r="B35" s="72" t="s">
        <v>86</v>
      </c>
      <c r="C35" s="73" t="s">
        <v>87</v>
      </c>
      <c r="D35" s="75">
        <f>457737.6-16200</f>
        <v>441537.6</v>
      </c>
      <c r="E35" s="75">
        <v>0</v>
      </c>
      <c r="F35" s="75"/>
      <c r="G35" s="75"/>
      <c r="H35" s="75">
        <v>18000</v>
      </c>
      <c r="I35" s="75">
        <v>24000</v>
      </c>
      <c r="J35" s="75">
        <v>52000</v>
      </c>
      <c r="K35" s="75">
        <f t="shared" si="0"/>
        <v>535537.6</v>
      </c>
      <c r="L35" s="73"/>
      <c r="N35" s="67">
        <v>535537.6</v>
      </c>
      <c r="O35" s="76">
        <f t="shared" si="1"/>
        <v>0</v>
      </c>
    </row>
    <row r="36" spans="1:15" x14ac:dyDescent="0.25">
      <c r="A36" s="71">
        <v>30</v>
      </c>
      <c r="B36" s="72" t="s">
        <v>88</v>
      </c>
      <c r="C36" s="73" t="s">
        <v>89</v>
      </c>
      <c r="D36" s="75">
        <v>435975.6</v>
      </c>
      <c r="E36" s="75">
        <v>0</v>
      </c>
      <c r="F36" s="75"/>
      <c r="G36" s="75">
        <v>0</v>
      </c>
      <c r="H36" s="75">
        <v>30000</v>
      </c>
      <c r="I36" s="75">
        <v>24000</v>
      </c>
      <c r="J36" s="75">
        <v>108000</v>
      </c>
      <c r="K36" s="75">
        <f t="shared" si="0"/>
        <v>597975.6</v>
      </c>
      <c r="L36" s="73"/>
      <c r="N36" s="67">
        <v>597975.6</v>
      </c>
      <c r="O36" s="76">
        <f t="shared" si="1"/>
        <v>0</v>
      </c>
    </row>
    <row r="37" spans="1:15" x14ac:dyDescent="0.25">
      <c r="A37" s="71">
        <v>31</v>
      </c>
      <c r="B37" s="72" t="s">
        <v>90</v>
      </c>
      <c r="C37" s="73" t="s">
        <v>91</v>
      </c>
      <c r="D37" s="75">
        <f>1027689.38-0.23</f>
        <v>1027689.15</v>
      </c>
      <c r="E37" s="75">
        <v>897961.61</v>
      </c>
      <c r="F37" s="75">
        <v>118800</v>
      </c>
      <c r="G37" s="75"/>
      <c r="H37" s="75">
        <v>76000</v>
      </c>
      <c r="I37" s="75">
        <v>24000</v>
      </c>
      <c r="J37" s="75">
        <v>56000</v>
      </c>
      <c r="K37" s="75">
        <f t="shared" si="0"/>
        <v>2081650.76</v>
      </c>
      <c r="L37" s="73"/>
      <c r="N37" s="67">
        <v>2200450.7599999998</v>
      </c>
      <c r="O37" s="76">
        <f t="shared" si="1"/>
        <v>118799.99999999977</v>
      </c>
    </row>
    <row r="38" spans="1:15" x14ac:dyDescent="0.25">
      <c r="A38" s="71">
        <v>32</v>
      </c>
      <c r="B38" s="72" t="s">
        <v>92</v>
      </c>
      <c r="C38" s="73" t="s">
        <v>93</v>
      </c>
      <c r="D38" s="75">
        <v>467751.1</v>
      </c>
      <c r="E38" s="75">
        <v>0</v>
      </c>
      <c r="F38" s="75"/>
      <c r="G38" s="75">
        <v>0</v>
      </c>
      <c r="H38" s="75">
        <v>0</v>
      </c>
      <c r="I38" s="75">
        <v>24000</v>
      </c>
      <c r="J38" s="75">
        <v>52000</v>
      </c>
      <c r="K38" s="75">
        <f t="shared" si="0"/>
        <v>543751.1</v>
      </c>
      <c r="L38" s="73"/>
      <c r="N38" s="67">
        <v>543751.1</v>
      </c>
      <c r="O38" s="76">
        <f t="shared" si="1"/>
        <v>0</v>
      </c>
    </row>
    <row r="39" spans="1:15" ht="39" x14ac:dyDescent="0.25">
      <c r="A39" s="71">
        <v>33</v>
      </c>
      <c r="B39" s="72" t="s">
        <v>120</v>
      </c>
      <c r="C39" s="73" t="s">
        <v>95</v>
      </c>
      <c r="D39" s="75">
        <v>1396794.7</v>
      </c>
      <c r="E39" s="75">
        <v>1033969.2</v>
      </c>
      <c r="F39" s="75"/>
      <c r="G39" s="75">
        <v>0</v>
      </c>
      <c r="H39" s="75">
        <v>76000</v>
      </c>
      <c r="I39" s="75">
        <v>0</v>
      </c>
      <c r="J39" s="75">
        <v>0</v>
      </c>
      <c r="K39" s="75">
        <f t="shared" si="0"/>
        <v>2506763.9</v>
      </c>
      <c r="L39" s="73"/>
      <c r="N39" s="67">
        <v>2506763.9</v>
      </c>
      <c r="O39" s="76">
        <f t="shared" si="1"/>
        <v>0</v>
      </c>
    </row>
    <row r="40" spans="1:15" x14ac:dyDescent="0.25">
      <c r="A40" s="71">
        <v>34</v>
      </c>
      <c r="B40" s="72" t="s">
        <v>41</v>
      </c>
      <c r="C40" s="73"/>
      <c r="D40" s="75">
        <f t="shared" ref="D40:J40" si="2">SUM(D7:D39)</f>
        <v>15781732.839999998</v>
      </c>
      <c r="E40" s="75">
        <f t="shared" si="2"/>
        <v>4039666.41</v>
      </c>
      <c r="F40" s="75">
        <f t="shared" si="2"/>
        <v>1739280</v>
      </c>
      <c r="G40" s="75">
        <f t="shared" si="2"/>
        <v>149960</v>
      </c>
      <c r="H40" s="75">
        <f t="shared" si="2"/>
        <v>1036000</v>
      </c>
      <c r="I40" s="75">
        <f t="shared" si="2"/>
        <v>672000</v>
      </c>
      <c r="J40" s="75">
        <f t="shared" si="2"/>
        <v>1074400</v>
      </c>
      <c r="K40" s="75">
        <f t="shared" si="0"/>
        <v>22753759.25</v>
      </c>
      <c r="L40" s="73"/>
      <c r="O40" s="67" t="s">
        <v>105</v>
      </c>
    </row>
    <row r="41" spans="1:15" x14ac:dyDescent="0.25">
      <c r="A41" s="86"/>
      <c r="B41" s="87"/>
      <c r="C41" s="80"/>
      <c r="D41" s="88"/>
      <c r="E41" s="88"/>
      <c r="F41" s="88"/>
      <c r="G41" s="88"/>
      <c r="H41" s="88"/>
      <c r="I41" s="88"/>
      <c r="J41" s="88"/>
      <c r="K41" s="88"/>
      <c r="L41" s="80"/>
    </row>
    <row r="42" spans="1:15" x14ac:dyDescent="0.25">
      <c r="A42" s="80"/>
      <c r="B42" s="81" t="s">
        <v>119</v>
      </c>
      <c r="C42" s="81"/>
      <c r="D42" s="82">
        <v>21710639.25</v>
      </c>
      <c r="E42" s="83">
        <f>SUM(D40:G40)-D42</f>
        <v>0</v>
      </c>
      <c r="F42" s="83"/>
    </row>
    <row r="43" spans="1:15" x14ac:dyDescent="0.25">
      <c r="A43" s="80"/>
      <c r="B43" s="81" t="s">
        <v>118</v>
      </c>
      <c r="C43" s="81"/>
      <c r="D43" s="82">
        <v>1708000</v>
      </c>
      <c r="E43" s="83">
        <f>SUM(H40:I40)-D43</f>
        <v>0</v>
      </c>
      <c r="F43" s="83"/>
    </row>
    <row r="44" spans="1:15" x14ac:dyDescent="0.25">
      <c r="A44" s="80"/>
      <c r="B44" s="81" t="s">
        <v>117</v>
      </c>
      <c r="C44" s="81"/>
      <c r="D44" s="82">
        <v>1074400</v>
      </c>
      <c r="E44" s="83">
        <f>J40-D44</f>
        <v>0</v>
      </c>
      <c r="F44" s="83"/>
    </row>
  </sheetData>
  <mergeCells count="7">
    <mergeCell ref="B44:C44"/>
    <mergeCell ref="A1:L1"/>
    <mergeCell ref="A2:L2"/>
    <mergeCell ref="A3:L3"/>
    <mergeCell ref="A4:L4"/>
    <mergeCell ref="B42:C42"/>
    <mergeCell ref="B43:C43"/>
  </mergeCells>
  <pageMargins left="0.2" right="0.27" top="0.41" bottom="0.6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L36"/>
  <sheetViews>
    <sheetView workbookViewId="0">
      <selection activeCell="M7" sqref="M7"/>
    </sheetView>
  </sheetViews>
  <sheetFormatPr defaultRowHeight="15" x14ac:dyDescent="0.25"/>
  <cols>
    <col min="2" max="2" width="6.42578125" customWidth="1"/>
    <col min="3" max="4" width="8.7109375" hidden="1" customWidth="1"/>
    <col min="5" max="5" width="20.5703125" customWidth="1"/>
    <col min="6" max="6" width="14.85546875" customWidth="1"/>
    <col min="7" max="7" width="21.5703125" customWidth="1"/>
    <col min="8" max="8" width="23.28515625" customWidth="1"/>
    <col min="9" max="9" width="12.85546875" customWidth="1"/>
    <col min="10" max="10" width="15.85546875" customWidth="1"/>
  </cols>
  <sheetData>
    <row r="2" spans="4:10" x14ac:dyDescent="0.25">
      <c r="D2" t="s">
        <v>36</v>
      </c>
      <c r="E2" s="41" t="s">
        <v>37</v>
      </c>
      <c r="F2" s="41" t="s">
        <v>38</v>
      </c>
      <c r="G2" s="41" t="s">
        <v>45</v>
      </c>
      <c r="H2" s="41" t="s">
        <v>46</v>
      </c>
      <c r="I2" s="41" t="s">
        <v>39</v>
      </c>
      <c r="J2" s="41"/>
    </row>
    <row r="3" spans="4:10" ht="23.25" x14ac:dyDescent="0.6">
      <c r="D3">
        <v>1</v>
      </c>
      <c r="E3" s="41" t="s">
        <v>43</v>
      </c>
      <c r="F3" s="41" t="s">
        <v>44</v>
      </c>
      <c r="G3" s="43">
        <v>1435518</v>
      </c>
      <c r="H3" s="43">
        <v>1250526</v>
      </c>
      <c r="I3" s="43">
        <v>118800</v>
      </c>
      <c r="J3" s="43">
        <f>G3+H3+I3</f>
        <v>2804844</v>
      </c>
    </row>
    <row r="4" spans="4:10" ht="23.25" x14ac:dyDescent="0.6">
      <c r="D4">
        <v>2</v>
      </c>
      <c r="E4" s="41" t="s">
        <v>48</v>
      </c>
      <c r="F4" s="41" t="s">
        <v>49</v>
      </c>
      <c r="G4" s="43">
        <v>297914</v>
      </c>
      <c r="H4" s="43">
        <v>0</v>
      </c>
      <c r="I4" s="43">
        <v>0</v>
      </c>
      <c r="J4" s="43">
        <f t="shared" ref="J4:J35" si="0">G4+H4+I4</f>
        <v>297914</v>
      </c>
    </row>
    <row r="5" spans="4:10" ht="23.25" x14ac:dyDescent="0.6">
      <c r="D5">
        <v>3</v>
      </c>
      <c r="E5" s="41" t="s">
        <v>50</v>
      </c>
      <c r="F5" s="41" t="s">
        <v>51</v>
      </c>
      <c r="G5" s="43">
        <v>471265</v>
      </c>
      <c r="H5" s="43">
        <v>0</v>
      </c>
      <c r="I5" s="43">
        <v>0</v>
      </c>
      <c r="J5" s="43">
        <f t="shared" si="0"/>
        <v>471265</v>
      </c>
    </row>
    <row r="6" spans="4:10" ht="23.25" x14ac:dyDescent="0.6">
      <c r="D6">
        <v>4</v>
      </c>
      <c r="E6" s="41" t="s">
        <v>52</v>
      </c>
      <c r="F6" s="41" t="s">
        <v>53</v>
      </c>
      <c r="G6" s="43">
        <v>1026211</v>
      </c>
      <c r="H6" s="43">
        <v>857209.6</v>
      </c>
      <c r="I6" s="43">
        <v>118800</v>
      </c>
      <c r="J6" s="43">
        <f t="shared" si="0"/>
        <v>2002220.6</v>
      </c>
    </row>
    <row r="7" spans="4:10" ht="23.25" x14ac:dyDescent="0.6">
      <c r="D7">
        <v>5</v>
      </c>
      <c r="E7" s="41" t="s">
        <v>54</v>
      </c>
      <c r="F7" s="41" t="s">
        <v>55</v>
      </c>
      <c r="G7" s="43">
        <v>448073</v>
      </c>
      <c r="H7" s="43">
        <v>0</v>
      </c>
      <c r="I7" s="43">
        <v>0</v>
      </c>
      <c r="J7" s="43">
        <f t="shared" si="0"/>
        <v>448073</v>
      </c>
    </row>
    <row r="8" spans="4:10" ht="23.25" x14ac:dyDescent="0.6">
      <c r="D8">
        <v>6</v>
      </c>
      <c r="E8" s="41" t="s">
        <v>56</v>
      </c>
      <c r="F8" s="41" t="s">
        <v>57</v>
      </c>
      <c r="G8" s="43">
        <v>484934</v>
      </c>
      <c r="H8" s="43">
        <v>0</v>
      </c>
      <c r="I8" s="43">
        <v>0</v>
      </c>
      <c r="J8" s="43">
        <f t="shared" si="0"/>
        <v>484934</v>
      </c>
    </row>
    <row r="9" spans="4:10" ht="23.25" x14ac:dyDescent="0.6">
      <c r="D9">
        <v>7</v>
      </c>
      <c r="E9" s="41" t="s">
        <v>96</v>
      </c>
      <c r="F9" s="41" t="s">
        <v>95</v>
      </c>
      <c r="G9" s="43">
        <v>609341</v>
      </c>
      <c r="H9" s="43">
        <v>0</v>
      </c>
      <c r="I9" s="43">
        <v>0</v>
      </c>
      <c r="J9" s="43">
        <f t="shared" si="0"/>
        <v>609341</v>
      </c>
    </row>
    <row r="10" spans="4:10" ht="23.25" x14ac:dyDescent="0.6">
      <c r="D10">
        <v>8</v>
      </c>
      <c r="E10" s="41" t="s">
        <v>58</v>
      </c>
      <c r="F10" s="41" t="s">
        <v>97</v>
      </c>
      <c r="G10" s="43">
        <v>448421</v>
      </c>
      <c r="H10" s="43">
        <v>0</v>
      </c>
      <c r="I10" s="43">
        <v>0</v>
      </c>
      <c r="J10" s="43">
        <f t="shared" si="0"/>
        <v>448421</v>
      </c>
    </row>
    <row r="11" spans="4:10" ht="23.25" x14ac:dyDescent="0.6">
      <c r="D11">
        <v>9</v>
      </c>
      <c r="E11" s="41" t="s">
        <v>59</v>
      </c>
      <c r="F11" s="41" t="s">
        <v>98</v>
      </c>
      <c r="G11" s="43">
        <v>443008</v>
      </c>
      <c r="H11" s="43">
        <v>0</v>
      </c>
      <c r="I11" s="43">
        <v>0</v>
      </c>
      <c r="J11" s="43">
        <f t="shared" si="0"/>
        <v>443008</v>
      </c>
    </row>
    <row r="12" spans="4:10" ht="23.25" x14ac:dyDescent="0.6">
      <c r="D12">
        <v>10</v>
      </c>
      <c r="E12" s="41" t="s">
        <v>60</v>
      </c>
      <c r="F12" s="41" t="s">
        <v>99</v>
      </c>
      <c r="G12" s="43">
        <v>437534</v>
      </c>
      <c r="H12" s="43">
        <v>0</v>
      </c>
      <c r="I12" s="43">
        <v>118800</v>
      </c>
      <c r="J12" s="43">
        <f t="shared" si="0"/>
        <v>556334</v>
      </c>
    </row>
    <row r="13" spans="4:10" ht="23.25" x14ac:dyDescent="0.6">
      <c r="D13">
        <v>11</v>
      </c>
      <c r="E13" s="41" t="s">
        <v>61</v>
      </c>
      <c r="F13" s="41" t="s">
        <v>100</v>
      </c>
      <c r="G13" s="43">
        <v>286958</v>
      </c>
      <c r="H13" s="43">
        <v>0</v>
      </c>
      <c r="I13" s="43">
        <v>112440</v>
      </c>
      <c r="J13" s="43">
        <f t="shared" si="0"/>
        <v>399398</v>
      </c>
    </row>
    <row r="14" spans="4:10" ht="23.25" x14ac:dyDescent="0.6">
      <c r="D14">
        <v>12</v>
      </c>
      <c r="E14" s="41" t="s">
        <v>62</v>
      </c>
      <c r="F14" s="41" t="s">
        <v>95</v>
      </c>
      <c r="G14" s="43">
        <v>418880</v>
      </c>
      <c r="H14" s="43">
        <v>0</v>
      </c>
      <c r="I14" s="43">
        <v>112440</v>
      </c>
      <c r="J14" s="43">
        <f t="shared" si="0"/>
        <v>531320</v>
      </c>
    </row>
    <row r="15" spans="4:10" ht="23.25" x14ac:dyDescent="0.6">
      <c r="D15">
        <v>13</v>
      </c>
      <c r="E15" s="41" t="s">
        <v>63</v>
      </c>
      <c r="F15" s="41" t="s">
        <v>95</v>
      </c>
      <c r="G15" s="43">
        <v>273360</v>
      </c>
      <c r="H15" s="43"/>
      <c r="I15" s="43">
        <v>113040</v>
      </c>
      <c r="J15" s="43">
        <f t="shared" si="0"/>
        <v>386400</v>
      </c>
    </row>
    <row r="16" spans="4:10" ht="23.25" x14ac:dyDescent="0.6">
      <c r="D16">
        <v>14</v>
      </c>
      <c r="E16" s="41" t="s">
        <v>64</v>
      </c>
      <c r="F16" s="41" t="s">
        <v>95</v>
      </c>
      <c r="G16" s="43">
        <v>0</v>
      </c>
      <c r="H16" s="43">
        <v>0</v>
      </c>
      <c r="I16" s="43">
        <v>225480</v>
      </c>
      <c r="J16" s="43">
        <f t="shared" si="0"/>
        <v>225480</v>
      </c>
    </row>
    <row r="17" spans="4:12" ht="23.25" x14ac:dyDescent="0.6">
      <c r="D17">
        <v>15</v>
      </c>
      <c r="E17" s="41" t="s">
        <v>65</v>
      </c>
      <c r="F17" s="41" t="s">
        <v>101</v>
      </c>
      <c r="G17" s="43">
        <v>0</v>
      </c>
      <c r="H17" s="43">
        <v>0</v>
      </c>
      <c r="I17" s="43">
        <v>113040</v>
      </c>
      <c r="J17" s="43">
        <f t="shared" si="0"/>
        <v>113040</v>
      </c>
    </row>
    <row r="18" spans="4:12" ht="23.25" x14ac:dyDescent="0.6">
      <c r="D18">
        <v>16</v>
      </c>
      <c r="E18" s="41" t="s">
        <v>66</v>
      </c>
      <c r="F18" s="41" t="s">
        <v>95</v>
      </c>
      <c r="G18" s="43">
        <v>0</v>
      </c>
      <c r="H18" s="43">
        <v>0</v>
      </c>
      <c r="I18" s="43">
        <v>112440</v>
      </c>
      <c r="J18" s="43">
        <f t="shared" si="0"/>
        <v>112440</v>
      </c>
    </row>
    <row r="19" spans="4:12" ht="23.25" x14ac:dyDescent="0.6">
      <c r="D19">
        <v>17</v>
      </c>
      <c r="E19" s="41" t="s">
        <v>61</v>
      </c>
      <c r="F19" s="41" t="s">
        <v>95</v>
      </c>
      <c r="G19" s="43">
        <v>0</v>
      </c>
      <c r="H19" s="43">
        <v>0</v>
      </c>
      <c r="I19" s="43">
        <v>0</v>
      </c>
      <c r="J19" s="43">
        <f t="shared" si="0"/>
        <v>0</v>
      </c>
    </row>
    <row r="20" spans="4:12" ht="23.25" x14ac:dyDescent="0.6">
      <c r="D20">
        <v>18</v>
      </c>
      <c r="E20" s="41" t="s">
        <v>67</v>
      </c>
      <c r="F20" s="41" t="s">
        <v>102</v>
      </c>
      <c r="G20" s="43">
        <v>583184.5</v>
      </c>
      <c r="H20" s="43">
        <v>0</v>
      </c>
      <c r="I20" s="43">
        <v>0</v>
      </c>
      <c r="J20" s="43">
        <f t="shared" si="0"/>
        <v>583184.5</v>
      </c>
    </row>
    <row r="21" spans="4:12" ht="23.25" x14ac:dyDescent="0.6">
      <c r="D21">
        <v>19</v>
      </c>
      <c r="E21" s="41" t="s">
        <v>68</v>
      </c>
      <c r="F21" s="41" t="s">
        <v>103</v>
      </c>
      <c r="G21" s="43">
        <v>437909.9</v>
      </c>
      <c r="H21" s="43">
        <v>0</v>
      </c>
      <c r="I21" s="43"/>
      <c r="J21" s="43">
        <f t="shared" si="0"/>
        <v>437909.9</v>
      </c>
    </row>
    <row r="22" spans="4:12" ht="23.25" x14ac:dyDescent="0.6">
      <c r="D22">
        <v>20</v>
      </c>
      <c r="E22" s="41" t="s">
        <v>69</v>
      </c>
      <c r="F22" s="41" t="s">
        <v>104</v>
      </c>
      <c r="G22" s="43">
        <v>454264</v>
      </c>
      <c r="H22" s="43">
        <v>0</v>
      </c>
      <c r="I22" s="43">
        <v>387560</v>
      </c>
      <c r="J22" s="43">
        <f t="shared" si="0"/>
        <v>841824</v>
      </c>
    </row>
    <row r="23" spans="4:12" ht="23.25" x14ac:dyDescent="0.6">
      <c r="D23">
        <v>21</v>
      </c>
      <c r="E23" s="41" t="s">
        <v>70</v>
      </c>
      <c r="F23" s="41" t="s">
        <v>71</v>
      </c>
      <c r="G23" s="43">
        <v>709023.6</v>
      </c>
      <c r="H23" s="43">
        <v>0</v>
      </c>
      <c r="I23" s="43"/>
      <c r="J23" s="43">
        <f t="shared" si="0"/>
        <v>709023.6</v>
      </c>
    </row>
    <row r="24" spans="4:12" ht="23.25" x14ac:dyDescent="0.6">
      <c r="D24">
        <v>22</v>
      </c>
      <c r="E24" s="41" t="s">
        <v>72</v>
      </c>
      <c r="F24" s="41" t="s">
        <v>73</v>
      </c>
      <c r="G24" s="43">
        <v>518055</v>
      </c>
      <c r="H24" s="43">
        <v>0</v>
      </c>
      <c r="I24" s="43">
        <v>0</v>
      </c>
      <c r="J24" s="43">
        <f t="shared" si="0"/>
        <v>518055</v>
      </c>
    </row>
    <row r="25" spans="4:12" ht="23.25" x14ac:dyDescent="0.6">
      <c r="D25">
        <v>23</v>
      </c>
      <c r="E25" s="41" t="s">
        <v>74</v>
      </c>
      <c r="F25" s="41" t="s">
        <v>75</v>
      </c>
      <c r="G25" s="43">
        <v>297364</v>
      </c>
      <c r="H25" s="43">
        <v>0</v>
      </c>
      <c r="I25" s="43">
        <v>0</v>
      </c>
      <c r="J25" s="43">
        <f t="shared" si="0"/>
        <v>297364</v>
      </c>
    </row>
    <row r="26" spans="4:12" ht="23.25" x14ac:dyDescent="0.6">
      <c r="D26">
        <v>24</v>
      </c>
      <c r="E26" s="41" t="s">
        <v>76</v>
      </c>
      <c r="F26" s="41" t="s">
        <v>77</v>
      </c>
      <c r="G26" s="43">
        <v>0</v>
      </c>
      <c r="H26" s="43">
        <v>0</v>
      </c>
      <c r="I26" s="43">
        <v>0</v>
      </c>
      <c r="J26" s="43">
        <f t="shared" si="0"/>
        <v>0</v>
      </c>
    </row>
    <row r="27" spans="4:12" ht="23.25" x14ac:dyDescent="0.6">
      <c r="D27">
        <v>25</v>
      </c>
      <c r="E27" s="41" t="s">
        <v>78</v>
      </c>
      <c r="F27" s="41" t="s">
        <v>79</v>
      </c>
      <c r="G27" s="43">
        <v>778479</v>
      </c>
      <c r="H27" s="43">
        <v>0</v>
      </c>
      <c r="I27" s="43">
        <v>0</v>
      </c>
      <c r="J27" s="43">
        <f t="shared" si="0"/>
        <v>778479</v>
      </c>
    </row>
    <row r="28" spans="4:12" ht="23.25" x14ac:dyDescent="0.6">
      <c r="D28">
        <v>26</v>
      </c>
      <c r="E28" s="41" t="s">
        <v>80</v>
      </c>
      <c r="F28" s="41" t="s">
        <v>81</v>
      </c>
      <c r="G28" s="43">
        <v>353401</v>
      </c>
      <c r="H28" s="43">
        <v>0</v>
      </c>
      <c r="I28" s="43">
        <v>237600</v>
      </c>
      <c r="J28" s="43">
        <f t="shared" si="0"/>
        <v>591001</v>
      </c>
    </row>
    <row r="29" spans="4:12" ht="23.25" x14ac:dyDescent="0.6">
      <c r="D29">
        <v>27</v>
      </c>
      <c r="E29" s="41" t="s">
        <v>82</v>
      </c>
      <c r="F29" s="41" t="s">
        <v>83</v>
      </c>
      <c r="G29" s="43">
        <v>447397</v>
      </c>
      <c r="H29" s="43">
        <v>0</v>
      </c>
      <c r="I29" s="43">
        <v>0</v>
      </c>
      <c r="J29" s="43">
        <f t="shared" si="0"/>
        <v>447397</v>
      </c>
    </row>
    <row r="30" spans="4:12" ht="23.25" x14ac:dyDescent="0.6">
      <c r="D30">
        <v>28</v>
      </c>
      <c r="E30" s="41" t="s">
        <v>84</v>
      </c>
      <c r="F30" s="41" t="s">
        <v>85</v>
      </c>
      <c r="G30" s="43">
        <v>349147.66</v>
      </c>
      <c r="H30" s="43">
        <v>0</v>
      </c>
      <c r="I30" s="43">
        <v>0</v>
      </c>
      <c r="J30" s="43">
        <f t="shared" si="0"/>
        <v>349147.66</v>
      </c>
      <c r="L30" s="41"/>
    </row>
    <row r="31" spans="4:12" ht="23.25" x14ac:dyDescent="0.6">
      <c r="D31">
        <v>29</v>
      </c>
      <c r="E31" s="41" t="s">
        <v>86</v>
      </c>
      <c r="F31" s="41" t="s">
        <v>87</v>
      </c>
      <c r="G31" s="43">
        <v>457737.6</v>
      </c>
      <c r="H31" s="43">
        <v>0</v>
      </c>
      <c r="I31" s="43"/>
      <c r="J31" s="43">
        <f t="shared" si="0"/>
        <v>457737.6</v>
      </c>
    </row>
    <row r="32" spans="4:12" ht="23.25" x14ac:dyDescent="0.6">
      <c r="D32">
        <v>30</v>
      </c>
      <c r="E32" s="41" t="s">
        <v>88</v>
      </c>
      <c r="F32" s="41" t="s">
        <v>89</v>
      </c>
      <c r="G32" s="43">
        <v>435975.6</v>
      </c>
      <c r="H32" s="43">
        <v>0</v>
      </c>
      <c r="I32" s="43">
        <v>0</v>
      </c>
      <c r="J32" s="43">
        <f t="shared" si="0"/>
        <v>435975.6</v>
      </c>
    </row>
    <row r="33" spans="4:10" ht="23.25" x14ac:dyDescent="0.6">
      <c r="D33">
        <v>31</v>
      </c>
      <c r="E33" s="41" t="s">
        <v>90</v>
      </c>
      <c r="F33" s="41" t="s">
        <v>91</v>
      </c>
      <c r="G33" s="43">
        <v>543973.36</v>
      </c>
      <c r="H33" s="43">
        <v>897961.61</v>
      </c>
      <c r="I33" s="43">
        <v>118800</v>
      </c>
      <c r="J33" s="43">
        <f t="shared" si="0"/>
        <v>1560734.97</v>
      </c>
    </row>
    <row r="34" spans="4:10" ht="23.25" x14ac:dyDescent="0.6">
      <c r="D34">
        <v>32</v>
      </c>
      <c r="E34" s="41" t="s">
        <v>92</v>
      </c>
      <c r="F34" s="41" t="s">
        <v>93</v>
      </c>
      <c r="G34" s="43">
        <v>467751.1</v>
      </c>
      <c r="H34" s="43">
        <v>0</v>
      </c>
      <c r="I34" s="43">
        <v>0</v>
      </c>
      <c r="J34" s="43">
        <f t="shared" si="0"/>
        <v>467751.1</v>
      </c>
    </row>
    <row r="35" spans="4:10" ht="23.25" x14ac:dyDescent="0.6">
      <c r="D35">
        <v>33</v>
      </c>
      <c r="E35" s="41" t="s">
        <v>94</v>
      </c>
      <c r="F35" s="41" t="s">
        <v>95</v>
      </c>
      <c r="G35" s="43">
        <v>1396794.8</v>
      </c>
      <c r="H35" s="43">
        <v>1033969.2</v>
      </c>
      <c r="I35" s="43">
        <v>0</v>
      </c>
      <c r="J35" s="43">
        <f t="shared" si="0"/>
        <v>2430764</v>
      </c>
    </row>
    <row r="36" spans="4:10" ht="23.25" x14ac:dyDescent="0.6">
      <c r="D36">
        <v>34</v>
      </c>
      <c r="E36" s="41" t="s">
        <v>41</v>
      </c>
      <c r="F36" s="41"/>
      <c r="G36" s="43">
        <v>15311875.119999999</v>
      </c>
      <c r="H36" s="43">
        <v>4039666.41</v>
      </c>
      <c r="I36" s="43">
        <v>1889240</v>
      </c>
      <c r="J36" s="43">
        <f>SUM(J3:J35)</f>
        <v>21240781.530000001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workbookViewId="0">
      <selection activeCell="K5" sqref="K5"/>
    </sheetView>
  </sheetViews>
  <sheetFormatPr defaultRowHeight="15" x14ac:dyDescent="0.25"/>
  <cols>
    <col min="1" max="1" width="4.85546875" customWidth="1"/>
    <col min="2" max="2" width="23.140625" customWidth="1"/>
    <col min="3" max="3" width="16.85546875" customWidth="1"/>
    <col min="4" max="4" width="9.140625" customWidth="1"/>
    <col min="5" max="5" width="8.28515625" customWidth="1"/>
    <col min="6" max="6" width="12.140625" customWidth="1"/>
    <col min="7" max="7" width="23" customWidth="1"/>
    <col min="8" max="8" width="13.85546875" customWidth="1"/>
  </cols>
  <sheetData>
    <row r="1" spans="1:8" ht="41.45" customHeight="1" x14ac:dyDescent="0.25">
      <c r="B1" s="65" t="s">
        <v>109</v>
      </c>
      <c r="C1" s="65"/>
      <c r="D1" s="65"/>
      <c r="E1" s="65" t="s">
        <v>110</v>
      </c>
      <c r="F1" s="65"/>
      <c r="G1" s="65"/>
      <c r="H1" s="65"/>
    </row>
    <row r="2" spans="1:8" ht="20.100000000000001" customHeight="1" x14ac:dyDescent="0.25">
      <c r="A2" s="45" t="s">
        <v>106</v>
      </c>
      <c r="B2" s="47" t="s">
        <v>37</v>
      </c>
      <c r="C2" s="45" t="s">
        <v>38</v>
      </c>
      <c r="D2" s="44"/>
      <c r="F2" s="45" t="s">
        <v>106</v>
      </c>
      <c r="G2" s="45" t="s">
        <v>37</v>
      </c>
      <c r="H2" s="45" t="s">
        <v>38</v>
      </c>
    </row>
    <row r="3" spans="1:8" ht="0.95" hidden="1" customHeight="1" x14ac:dyDescent="0.25">
      <c r="A3" s="41"/>
      <c r="F3" s="41"/>
      <c r="G3" s="41" t="s">
        <v>43</v>
      </c>
      <c r="H3" s="41" t="s">
        <v>44</v>
      </c>
    </row>
    <row r="4" spans="1:8" x14ac:dyDescent="0.25">
      <c r="A4" s="42">
        <v>1</v>
      </c>
      <c r="B4" s="48" t="s">
        <v>48</v>
      </c>
      <c r="C4" s="41" t="s">
        <v>49</v>
      </c>
      <c r="F4" s="42">
        <v>1</v>
      </c>
      <c r="G4" s="41" t="s">
        <v>50</v>
      </c>
      <c r="H4" s="41" t="s">
        <v>51</v>
      </c>
    </row>
    <row r="5" spans="1:8" x14ac:dyDescent="0.25">
      <c r="A5" s="42">
        <v>2</v>
      </c>
      <c r="B5" s="48" t="s">
        <v>52</v>
      </c>
      <c r="C5" s="41" t="s">
        <v>53</v>
      </c>
      <c r="F5" s="42">
        <v>2</v>
      </c>
      <c r="G5" s="41" t="s">
        <v>62</v>
      </c>
      <c r="H5" s="41" t="s">
        <v>95</v>
      </c>
    </row>
    <row r="6" spans="1:8" x14ac:dyDescent="0.25">
      <c r="A6" s="42">
        <v>3</v>
      </c>
      <c r="B6" s="48" t="s">
        <v>54</v>
      </c>
      <c r="C6" s="41" t="s">
        <v>55</v>
      </c>
      <c r="F6" s="42">
        <v>3</v>
      </c>
      <c r="G6" s="41" t="s">
        <v>65</v>
      </c>
      <c r="H6" s="41" t="s">
        <v>101</v>
      </c>
    </row>
    <row r="7" spans="1:8" x14ac:dyDescent="0.25">
      <c r="A7" s="42">
        <v>4</v>
      </c>
      <c r="B7" s="48" t="s">
        <v>56</v>
      </c>
      <c r="C7" s="41" t="s">
        <v>57</v>
      </c>
      <c r="F7" s="42">
        <v>4</v>
      </c>
      <c r="G7" s="41" t="s">
        <v>68</v>
      </c>
      <c r="H7" s="41" t="s">
        <v>103</v>
      </c>
    </row>
    <row r="8" spans="1:8" x14ac:dyDescent="0.25">
      <c r="A8" s="42">
        <v>5</v>
      </c>
      <c r="B8" s="48" t="s">
        <v>96</v>
      </c>
      <c r="C8" s="41" t="s">
        <v>95</v>
      </c>
      <c r="F8" s="42">
        <v>5</v>
      </c>
      <c r="G8" s="41" t="s">
        <v>76</v>
      </c>
      <c r="H8" s="41" t="s">
        <v>77</v>
      </c>
    </row>
    <row r="9" spans="1:8" x14ac:dyDescent="0.25">
      <c r="A9" s="42">
        <v>6</v>
      </c>
      <c r="B9" s="48" t="s">
        <v>58</v>
      </c>
      <c r="C9" s="41" t="s">
        <v>97</v>
      </c>
      <c r="F9" s="42">
        <v>6</v>
      </c>
      <c r="G9" s="41" t="s">
        <v>78</v>
      </c>
      <c r="H9" s="41" t="s">
        <v>79</v>
      </c>
    </row>
    <row r="10" spans="1:8" x14ac:dyDescent="0.25">
      <c r="A10" s="42">
        <v>7</v>
      </c>
      <c r="B10" s="48" t="s">
        <v>59</v>
      </c>
      <c r="C10" s="41" t="s">
        <v>98</v>
      </c>
      <c r="F10" s="42">
        <v>7</v>
      </c>
      <c r="G10" s="41" t="s">
        <v>84</v>
      </c>
      <c r="H10" s="41" t="s">
        <v>85</v>
      </c>
    </row>
    <row r="11" spans="1:8" x14ac:dyDescent="0.25">
      <c r="A11" s="42">
        <v>8</v>
      </c>
      <c r="B11" s="48" t="s">
        <v>61</v>
      </c>
      <c r="C11" s="41" t="s">
        <v>100</v>
      </c>
      <c r="F11" s="42">
        <v>8</v>
      </c>
      <c r="G11" s="46" t="s">
        <v>43</v>
      </c>
      <c r="H11" s="46" t="s">
        <v>44</v>
      </c>
    </row>
    <row r="12" spans="1:8" x14ac:dyDescent="0.25">
      <c r="A12" s="42">
        <v>9</v>
      </c>
      <c r="B12" s="48" t="s">
        <v>63</v>
      </c>
      <c r="C12" s="41" t="s">
        <v>95</v>
      </c>
      <c r="F12" s="42">
        <v>9</v>
      </c>
      <c r="G12" s="46" t="s">
        <v>107</v>
      </c>
      <c r="H12" s="46" t="s">
        <v>95</v>
      </c>
    </row>
    <row r="13" spans="1:8" x14ac:dyDescent="0.25">
      <c r="A13" s="42">
        <v>10</v>
      </c>
      <c r="B13" s="48" t="s">
        <v>64</v>
      </c>
      <c r="C13" s="41" t="s">
        <v>95</v>
      </c>
      <c r="F13" s="42">
        <v>10</v>
      </c>
      <c r="G13" s="46" t="s">
        <v>108</v>
      </c>
      <c r="H13" s="46" t="s">
        <v>99</v>
      </c>
    </row>
    <row r="14" spans="1:8" x14ac:dyDescent="0.25">
      <c r="A14" s="42">
        <v>11</v>
      </c>
      <c r="B14" s="48" t="s">
        <v>66</v>
      </c>
      <c r="C14" s="41" t="s">
        <v>95</v>
      </c>
    </row>
    <row r="15" spans="1:8" x14ac:dyDescent="0.25">
      <c r="A15" s="42">
        <v>12</v>
      </c>
      <c r="B15" s="48" t="s">
        <v>61</v>
      </c>
      <c r="C15" s="41" t="s">
        <v>95</v>
      </c>
    </row>
    <row r="16" spans="1:8" x14ac:dyDescent="0.25">
      <c r="A16" s="42">
        <v>13</v>
      </c>
      <c r="B16" s="48" t="s">
        <v>67</v>
      </c>
      <c r="C16" s="41" t="s">
        <v>102</v>
      </c>
    </row>
    <row r="17" spans="1:3" x14ac:dyDescent="0.25">
      <c r="A17" s="42">
        <v>14</v>
      </c>
      <c r="B17" s="48" t="s">
        <v>69</v>
      </c>
      <c r="C17" s="41" t="s">
        <v>104</v>
      </c>
    </row>
    <row r="18" spans="1:3" x14ac:dyDescent="0.25">
      <c r="A18" s="42">
        <v>15</v>
      </c>
      <c r="B18" s="48" t="s">
        <v>70</v>
      </c>
      <c r="C18" s="41" t="s">
        <v>71</v>
      </c>
    </row>
    <row r="19" spans="1:3" x14ac:dyDescent="0.25">
      <c r="A19" s="42">
        <v>16</v>
      </c>
      <c r="B19" s="48" t="s">
        <v>72</v>
      </c>
      <c r="C19" s="41" t="s">
        <v>73</v>
      </c>
    </row>
    <row r="20" spans="1:3" x14ac:dyDescent="0.25">
      <c r="A20" s="42">
        <v>17</v>
      </c>
      <c r="B20" s="48" t="s">
        <v>74</v>
      </c>
      <c r="C20" s="41" t="s">
        <v>75</v>
      </c>
    </row>
    <row r="21" spans="1:3" x14ac:dyDescent="0.25">
      <c r="A21" s="42">
        <v>18</v>
      </c>
      <c r="B21" s="48" t="s">
        <v>80</v>
      </c>
      <c r="C21" s="41" t="s">
        <v>81</v>
      </c>
    </row>
    <row r="22" spans="1:3" x14ac:dyDescent="0.25">
      <c r="A22" s="42">
        <v>19</v>
      </c>
      <c r="B22" s="48" t="s">
        <v>82</v>
      </c>
      <c r="C22" s="41" t="s">
        <v>83</v>
      </c>
    </row>
    <row r="23" spans="1:3" x14ac:dyDescent="0.25">
      <c r="A23" s="42">
        <v>20</v>
      </c>
      <c r="B23" s="48" t="s">
        <v>86</v>
      </c>
      <c r="C23" s="41" t="s">
        <v>87</v>
      </c>
    </row>
    <row r="24" spans="1:3" x14ac:dyDescent="0.25">
      <c r="A24" s="42">
        <v>21</v>
      </c>
      <c r="B24" s="48" t="s">
        <v>88</v>
      </c>
      <c r="C24" s="41" t="s">
        <v>89</v>
      </c>
    </row>
    <row r="25" spans="1:3" x14ac:dyDescent="0.25">
      <c r="A25" s="42">
        <v>22</v>
      </c>
      <c r="B25" s="48" t="s">
        <v>90</v>
      </c>
      <c r="C25" s="41" t="s">
        <v>91</v>
      </c>
    </row>
    <row r="26" spans="1:3" x14ac:dyDescent="0.25">
      <c r="A26" s="42">
        <v>23</v>
      </c>
      <c r="B26" s="48" t="s">
        <v>92</v>
      </c>
      <c r="C26" s="41" t="s">
        <v>93</v>
      </c>
    </row>
  </sheetData>
  <mergeCells count="2">
    <mergeCell ref="B1:D1"/>
    <mergeCell ref="E1:H1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PRA VI</vt:lpstr>
      <vt:lpstr>NI MA</vt:lpstr>
      <vt:lpstr>MA VI</vt:lpstr>
      <vt:lpstr>प्र वि</vt:lpstr>
      <vt:lpstr>नि मा वि</vt:lpstr>
      <vt:lpstr>मा वि</vt:lpstr>
      <vt:lpstr>शिक्षक हिसाब विवरण</vt:lpstr>
      <vt:lpstr>Sheet1</vt:lpstr>
      <vt:lpstr>Sheet2</vt:lpstr>
      <vt:lpstr>'MA VI'!Print_Titles</vt:lpstr>
      <vt:lpstr>'NI MA'!Print_Titles</vt:lpstr>
      <vt:lpstr>'PRA VI'!Print_Titles</vt:lpstr>
      <vt:lpstr>'शिक्षक हिसाब विवरण'!Print_Titles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cp:lastPrinted>2020-10-14T13:18:10Z</cp:lastPrinted>
  <dcterms:created xsi:type="dcterms:W3CDTF">2017-09-14T02:08:33Z</dcterms:created>
  <dcterms:modified xsi:type="dcterms:W3CDTF">2020-10-14T13:24:30Z</dcterms:modified>
</cp:coreProperties>
</file>